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5" yWindow="1455" windowWidth="13350" windowHeight="9135" activeTab="4"/>
  </bookViews>
  <sheets>
    <sheet name="June 2007" sheetId="1" r:id="rId1"/>
    <sheet name="July 2007" sheetId="2" r:id="rId2"/>
    <sheet name="August 2007" sheetId="3" r:id="rId3"/>
    <sheet name="September 2007" sheetId="4" r:id="rId4"/>
    <sheet name="October 2007" sheetId="5" r:id="rId5"/>
    <sheet name="November 2007" sheetId="6" r:id="rId6"/>
    <sheet name="December 2007" sheetId="7" r:id="rId7"/>
  </sheets>
  <definedNames>
    <definedName name="_xlnm.Print_Area" localSheetId="2">'August 2007'!$A$1:$AH$62</definedName>
    <definedName name="_xlnm.Print_Area" localSheetId="1">'July 2007'!$A$1:$AH$68</definedName>
    <definedName name="_xlnm.Print_Area" localSheetId="5">'November 2007'!$A$1:$AG$61</definedName>
    <definedName name="_xlnm.Print_Area" localSheetId="4">'October 2007'!$A$1:$AH$62</definedName>
    <definedName name="_xlnm.Print_Area" localSheetId="3">'September 2007'!$A$1:$AH$62</definedName>
  </definedNames>
  <calcPr fullCalcOnLoad="1"/>
</workbook>
</file>

<file path=xl/sharedStrings.xml><?xml version="1.0" encoding="utf-8"?>
<sst xmlns="http://schemas.openxmlformats.org/spreadsheetml/2006/main" count="506" uniqueCount="42">
  <si>
    <t>Northern New Castle County</t>
  </si>
  <si>
    <t>City of Wilmington</t>
  </si>
  <si>
    <t xml:space="preserve">    * Brandywine Filter Plt.</t>
  </si>
  <si>
    <t xml:space="preserve">   * Porter Filter Plant</t>
  </si>
  <si>
    <t>Artesian Water Co.</t>
  </si>
  <si>
    <t xml:space="preserve">    * Wells</t>
  </si>
  <si>
    <t xml:space="preserve">    * CWA (PA) Intercon.</t>
  </si>
  <si>
    <t xml:space="preserve">    * New Castle Intercon.</t>
  </si>
  <si>
    <t xml:space="preserve">    * Wilmington Intercon.</t>
  </si>
  <si>
    <t>United Water Delaware</t>
  </si>
  <si>
    <t xml:space="preserve">    * White Clay Cr./Stanton</t>
  </si>
  <si>
    <t xml:space="preserve">        - Hoopes Release</t>
  </si>
  <si>
    <t xml:space="preserve">    * Artesian Intercon.</t>
  </si>
  <si>
    <t>City of Newark</t>
  </si>
  <si>
    <t xml:space="preserve">    * White Clay Cr. WTP</t>
  </si>
  <si>
    <t xml:space="preserve">    * United Intercon.</t>
  </si>
  <si>
    <t>New Castle Brd. of W &amp; L</t>
  </si>
  <si>
    <t>Subtotal</t>
  </si>
  <si>
    <t>- Del. Interconnections</t>
  </si>
  <si>
    <t xml:space="preserve">    * Christina River WTP                    </t>
  </si>
  <si>
    <t>.</t>
  </si>
  <si>
    <t xml:space="preserve">    * Wells (North)</t>
  </si>
  <si>
    <t>Note: Water demand data provided by the public water purveyors and compiled by the University of Delaware, Institute for Public Administration,  Water Resources Agency.</t>
  </si>
  <si>
    <t>Water Purveyor</t>
  </si>
  <si>
    <t>PUBLIC WATER PRODUCTION AND DEMAND REPORT</t>
  </si>
  <si>
    <t xml:space="preserve"> </t>
  </si>
  <si>
    <t>Water Production in Northern New Castle County</t>
  </si>
  <si>
    <t xml:space="preserve">            .newport bridge</t>
  </si>
  <si>
    <t xml:space="preserve"> Raw Chlorides(Stanton Plt)</t>
  </si>
  <si>
    <t xml:space="preserve">            .churchman's</t>
  </si>
  <si>
    <t xml:space="preserve">            .tcs</t>
  </si>
  <si>
    <t>T</t>
  </si>
  <si>
    <t>F</t>
  </si>
  <si>
    <t>S</t>
  </si>
  <si>
    <t>M</t>
  </si>
  <si>
    <t>W</t>
  </si>
  <si>
    <t>ASR</t>
  </si>
  <si>
    <t>Avg</t>
  </si>
  <si>
    <t>AVG</t>
  </si>
  <si>
    <t>*Newark Resevoir</t>
  </si>
  <si>
    <t xml:space="preserve">    * Newark Reservoir</t>
  </si>
  <si>
    <t>na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</si>
</sst>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0.0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0.00_)"/>
    <numFmt numFmtId="171" formatCode="0.000_)"/>
  </numFmts>
  <fonts count="30">
    <font>
      <sz val="12"/>
      <name val="Arial"/>
      <family val="0"/>
    </font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sz val="14"/>
      <name val="Arial"/>
      <family val="2"/>
    </font>
    <font>
      <b/>
      <sz val="16"/>
      <color indexed="22"/>
      <name val="Arial"/>
      <family val="2"/>
    </font>
    <font>
      <sz val="16"/>
      <color indexed="22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u val="single"/>
      <sz val="16"/>
      <name val="Arial"/>
      <family val="2"/>
    </font>
    <font>
      <sz val="16"/>
      <color indexed="23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sz val="8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26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b/>
      <u val="single"/>
      <sz val="24"/>
      <name val="Arial"/>
      <family val="2"/>
    </font>
    <font>
      <sz val="18"/>
      <name val="Arial"/>
      <family val="2"/>
    </font>
    <font>
      <b/>
      <sz val="18"/>
      <name val="Times New Roman"/>
      <family val="1"/>
    </font>
    <font>
      <b/>
      <sz val="16"/>
      <color indexed="23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17" fontId="2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/>
    </xf>
    <xf numFmtId="164" fontId="3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Alignment="1" applyProtection="1">
      <alignment horizontal="center"/>
      <protection/>
    </xf>
    <xf numFmtId="164" fontId="3" fillId="0" borderId="1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center"/>
      <protection/>
    </xf>
    <xf numFmtId="165" fontId="4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4" fontId="3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>
      <alignment/>
    </xf>
    <xf numFmtId="164" fontId="3" fillId="0" borderId="0" xfId="0" applyNumberFormat="1" applyFont="1" applyBorder="1" applyAlignment="1" applyProtection="1">
      <alignment horizontal="center"/>
      <protection/>
    </xf>
    <xf numFmtId="2" fontId="5" fillId="0" borderId="0" xfId="0" applyNumberFormat="1" applyFont="1" applyAlignment="1" applyProtection="1">
      <alignment horizontal="center"/>
      <protection/>
    </xf>
    <xf numFmtId="2" fontId="5" fillId="0" borderId="0" xfId="0" applyNumberFormat="1" applyFont="1" applyFill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64" fontId="11" fillId="0" borderId="0" xfId="0" applyNumberFormat="1" applyFont="1" applyFill="1" applyAlignment="1" applyProtection="1">
      <alignment horizontal="center"/>
      <protection/>
    </xf>
    <xf numFmtId="164" fontId="14" fillId="0" borderId="2" xfId="0" applyNumberFormat="1" applyFont="1" applyFill="1" applyBorder="1" applyAlignment="1" applyProtection="1">
      <alignment horizontal="center"/>
      <protection/>
    </xf>
    <xf numFmtId="2" fontId="5" fillId="0" borderId="3" xfId="0" applyNumberFormat="1" applyFont="1" applyFill="1" applyBorder="1" applyAlignment="1" applyProtection="1">
      <alignment horizontal="center"/>
      <protection/>
    </xf>
    <xf numFmtId="164" fontId="16" fillId="0" borderId="2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170" fontId="3" fillId="0" borderId="0" xfId="0" applyNumberFormat="1" applyFont="1" applyFill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165" fontId="3" fillId="0" borderId="0" xfId="0" applyNumberFormat="1" applyFont="1" applyFill="1" applyAlignment="1" applyProtection="1">
      <alignment horizontal="center"/>
      <protection/>
    </xf>
    <xf numFmtId="164" fontId="3" fillId="0" borderId="4" xfId="0" applyNumberFormat="1" applyFont="1" applyFill="1" applyBorder="1" applyAlignment="1" applyProtection="1">
      <alignment horizontal="center"/>
      <protection/>
    </xf>
    <xf numFmtId="2" fontId="3" fillId="0" borderId="0" xfId="0" applyNumberFormat="1" applyFont="1" applyAlignment="1" applyProtection="1">
      <alignment horizontal="center"/>
      <protection/>
    </xf>
    <xf numFmtId="2" fontId="3" fillId="0" borderId="0" xfId="0" applyNumberFormat="1" applyFont="1" applyFill="1" applyAlignment="1" applyProtection="1">
      <alignment horizontal="center"/>
      <protection/>
    </xf>
    <xf numFmtId="2" fontId="3" fillId="0" borderId="0" xfId="21" applyNumberFormat="1" applyFont="1" applyAlignment="1">
      <alignment horizontal="center"/>
      <protection/>
    </xf>
    <xf numFmtId="164" fontId="3" fillId="0" borderId="2" xfId="0" applyNumberFormat="1" applyFont="1" applyBorder="1" applyAlignment="1" applyProtection="1">
      <alignment horizontal="center"/>
      <protection/>
    </xf>
    <xf numFmtId="164" fontId="3" fillId="0" borderId="2" xfId="0" applyNumberFormat="1" applyFont="1" applyFill="1" applyBorder="1" applyAlignment="1" applyProtection="1">
      <alignment horizontal="center"/>
      <protection/>
    </xf>
    <xf numFmtId="2" fontId="3" fillId="0" borderId="5" xfId="0" applyNumberFormat="1" applyFont="1" applyBorder="1" applyAlignment="1" applyProtection="1">
      <alignment horizontal="center"/>
      <protection/>
    </xf>
    <xf numFmtId="2" fontId="3" fillId="0" borderId="5" xfId="0" applyNumberFormat="1" applyFont="1" applyFill="1" applyBorder="1" applyAlignment="1" applyProtection="1">
      <alignment horizontal="center"/>
      <protection/>
    </xf>
    <xf numFmtId="164" fontId="3" fillId="0" borderId="4" xfId="0" applyNumberFormat="1" applyFont="1" applyBorder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  <xf numFmtId="164" fontId="3" fillId="0" borderId="1" xfId="0" applyNumberFormat="1" applyFont="1" applyFill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164" fontId="3" fillId="0" borderId="5" xfId="0" applyNumberFormat="1" applyFont="1" applyBorder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166" fontId="3" fillId="0" borderId="0" xfId="0" applyNumberFormat="1" applyFont="1" applyFill="1" applyAlignment="1" applyProtection="1">
      <alignment horizontal="center"/>
      <protection/>
    </xf>
    <xf numFmtId="166" fontId="3" fillId="0" borderId="4" xfId="0" applyNumberFormat="1" applyFont="1" applyFill="1" applyBorder="1" applyAlignment="1" applyProtection="1">
      <alignment horizontal="center"/>
      <protection/>
    </xf>
    <xf numFmtId="164" fontId="4" fillId="0" borderId="6" xfId="0" applyNumberFormat="1" applyFont="1" applyFill="1" applyBorder="1" applyAlignment="1" applyProtection="1">
      <alignment horizontal="center"/>
      <protection/>
    </xf>
    <xf numFmtId="164" fontId="3" fillId="0" borderId="7" xfId="0" applyNumberFormat="1" applyFont="1" applyFill="1" applyBorder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171" fontId="3" fillId="0" borderId="0" xfId="0" applyNumberFormat="1" applyFont="1" applyFill="1" applyAlignment="1" applyProtection="1">
      <alignment horizontal="center"/>
      <protection/>
    </xf>
    <xf numFmtId="0" fontId="18" fillId="0" borderId="0" xfId="21" applyFont="1" applyAlignment="1">
      <alignment/>
      <protection/>
    </xf>
    <xf numFmtId="0" fontId="19" fillId="0" borderId="0" xfId="21" applyFont="1" applyAlignment="1">
      <alignment/>
      <protection/>
    </xf>
    <xf numFmtId="166" fontId="11" fillId="0" borderId="0" xfId="0" applyNumberFormat="1" applyFont="1" applyFill="1" applyAlignment="1" applyProtection="1">
      <alignment horizontal="center"/>
      <protection/>
    </xf>
    <xf numFmtId="166" fontId="11" fillId="0" borderId="4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/>
    </xf>
    <xf numFmtId="164" fontId="4" fillId="0" borderId="0" xfId="0" applyNumberFormat="1" applyFont="1" applyFill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center"/>
      <protection/>
    </xf>
    <xf numFmtId="164" fontId="3" fillId="0" borderId="5" xfId="0" applyNumberFormat="1" applyFont="1" applyFill="1" applyBorder="1" applyAlignment="1" applyProtection="1">
      <alignment horizontal="center"/>
      <protection/>
    </xf>
    <xf numFmtId="164" fontId="20" fillId="0" borderId="8" xfId="0" applyNumberFormat="1" applyFont="1" applyFill="1" applyBorder="1" applyAlignment="1" applyProtection="1">
      <alignment horizontal="center"/>
      <protection/>
    </xf>
    <xf numFmtId="164" fontId="21" fillId="0" borderId="2" xfId="0" applyNumberFormat="1" applyFont="1" applyFill="1" applyBorder="1" applyAlignment="1" applyProtection="1">
      <alignment horizontal="center"/>
      <protection/>
    </xf>
    <xf numFmtId="164" fontId="20" fillId="0" borderId="9" xfId="0" applyNumberFormat="1" applyFont="1" applyFill="1" applyBorder="1" applyAlignment="1" applyProtection="1">
      <alignment horizontal="center"/>
      <protection/>
    </xf>
    <xf numFmtId="2" fontId="3" fillId="0" borderId="0" xfId="21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Continuous"/>
      <protection/>
    </xf>
    <xf numFmtId="164" fontId="21" fillId="0" borderId="2" xfId="0" applyNumberFormat="1" applyFont="1" applyBorder="1" applyAlignment="1" applyProtection="1">
      <alignment horizontal="center"/>
      <protection/>
    </xf>
    <xf numFmtId="164" fontId="21" fillId="0" borderId="9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164" fontId="2" fillId="0" borderId="0" xfId="0" applyNumberFormat="1" applyFont="1" applyFill="1" applyAlignment="1" applyProtection="1">
      <alignment horizontal="center"/>
      <protection/>
    </xf>
    <xf numFmtId="164" fontId="2" fillId="0" borderId="4" xfId="0" applyNumberFormat="1" applyFont="1" applyFill="1" applyBorder="1" applyAlignment="1" applyProtection="1">
      <alignment horizontal="center"/>
      <protection/>
    </xf>
    <xf numFmtId="164" fontId="2" fillId="0" borderId="1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2" fontId="22" fillId="0" borderId="0" xfId="0" applyNumberFormat="1" applyFont="1" applyFill="1" applyAlignment="1" applyProtection="1">
      <alignment horizontal="center"/>
      <protection/>
    </xf>
    <xf numFmtId="0" fontId="13" fillId="0" borderId="0" xfId="0" applyFont="1" applyAlignment="1">
      <alignment horizontal="left"/>
    </xf>
    <xf numFmtId="164" fontId="2" fillId="0" borderId="0" xfId="0" applyNumberFormat="1" applyFont="1" applyFill="1" applyBorder="1" applyAlignment="1" applyProtection="1">
      <alignment horizontal="center"/>
      <protection/>
    </xf>
    <xf numFmtId="1" fontId="24" fillId="0" borderId="0" xfId="0" applyNumberFormat="1" applyFont="1" applyFill="1" applyAlignment="1" applyProtection="1">
      <alignment horizontal="center"/>
      <protection/>
    </xf>
    <xf numFmtId="0" fontId="23" fillId="0" borderId="0" xfId="21" applyFont="1" applyFill="1" applyAlignment="1">
      <alignment/>
      <protection/>
    </xf>
    <xf numFmtId="2" fontId="22" fillId="0" borderId="0" xfId="21" applyNumberFormat="1" applyFont="1" applyFill="1" applyAlignment="1">
      <alignment horizontal="center"/>
      <protection/>
    </xf>
    <xf numFmtId="164" fontId="14" fillId="0" borderId="10" xfId="0" applyNumberFormat="1" applyFont="1" applyFill="1" applyBorder="1" applyAlignment="1" applyProtection="1">
      <alignment horizontal="center"/>
      <protection/>
    </xf>
    <xf numFmtId="164" fontId="10" fillId="0" borderId="0" xfId="0" applyNumberFormat="1" applyFont="1" applyFill="1" applyAlignment="1" applyProtection="1">
      <alignment horizontal="center"/>
      <protection/>
    </xf>
    <xf numFmtId="164" fontId="2" fillId="0" borderId="5" xfId="0" applyNumberFormat="1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 horizontal="center"/>
      <protection/>
    </xf>
    <xf numFmtId="165" fontId="25" fillId="0" borderId="0" xfId="0" applyNumberFormat="1" applyFont="1" applyFill="1" applyAlignment="1" applyProtection="1">
      <alignment horizontal="center"/>
      <protection/>
    </xf>
    <xf numFmtId="0" fontId="25" fillId="0" borderId="0" xfId="0" applyNumberFormat="1" applyFont="1" applyFill="1" applyAlignment="1" applyProtection="1">
      <alignment horizontal="center"/>
      <protection/>
    </xf>
    <xf numFmtId="0" fontId="25" fillId="0" borderId="0" xfId="0" applyFont="1" applyFill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164" fontId="24" fillId="0" borderId="0" xfId="0" applyNumberFormat="1" applyFont="1" applyFill="1" applyAlignment="1" applyProtection="1">
      <alignment/>
      <protection/>
    </xf>
    <xf numFmtId="164" fontId="24" fillId="0" borderId="0" xfId="0" applyNumberFormat="1" applyFont="1" applyFill="1" applyAlignment="1" applyProtection="1">
      <alignment horizontal="center"/>
      <protection/>
    </xf>
    <xf numFmtId="166" fontId="24" fillId="0" borderId="0" xfId="0" applyNumberFormat="1" applyFont="1" applyFill="1" applyAlignment="1" applyProtection="1">
      <alignment horizontal="center"/>
      <protection/>
    </xf>
    <xf numFmtId="166" fontId="24" fillId="0" borderId="0" xfId="21" applyNumberFormat="1" applyFont="1" applyFill="1" applyAlignment="1">
      <alignment horizontal="center"/>
      <protection/>
    </xf>
    <xf numFmtId="166" fontId="24" fillId="0" borderId="0" xfId="21" applyNumberFormat="1" applyFont="1" applyFill="1" applyAlignment="1">
      <alignment/>
      <protection/>
    </xf>
    <xf numFmtId="164" fontId="24" fillId="0" borderId="4" xfId="0" applyNumberFormat="1" applyFont="1" applyFill="1" applyBorder="1" applyAlignment="1" applyProtection="1">
      <alignment horizontal="center"/>
      <protection/>
    </xf>
    <xf numFmtId="164" fontId="24" fillId="0" borderId="5" xfId="0" applyNumberFormat="1" applyFont="1" applyFill="1" applyBorder="1" applyAlignment="1" applyProtection="1">
      <alignment horizontal="center"/>
      <protection/>
    </xf>
    <xf numFmtId="166" fontId="24" fillId="0" borderId="5" xfId="0" applyNumberFormat="1" applyFont="1" applyFill="1" applyBorder="1" applyAlignment="1" applyProtection="1">
      <alignment horizontal="center"/>
      <protection/>
    </xf>
    <xf numFmtId="166" fontId="24" fillId="0" borderId="5" xfId="21" applyNumberFormat="1" applyFont="1" applyFill="1" applyBorder="1" applyAlignment="1">
      <alignment horizontal="center"/>
      <protection/>
    </xf>
    <xf numFmtId="164" fontId="24" fillId="0" borderId="0" xfId="0" applyNumberFormat="1" applyFont="1" applyFill="1" applyBorder="1" applyAlignment="1" applyProtection="1">
      <alignment horizontal="center"/>
      <protection/>
    </xf>
    <xf numFmtId="164" fontId="13" fillId="0" borderId="0" xfId="0" applyNumberFormat="1" applyFont="1" applyAlignment="1" applyProtection="1">
      <alignment horizontal="left"/>
      <protection/>
    </xf>
    <xf numFmtId="0" fontId="12" fillId="0" borderId="0" xfId="0" applyFont="1" applyFill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horizontal="center"/>
      <protection/>
    </xf>
    <xf numFmtId="164" fontId="12" fillId="0" borderId="0" xfId="0" applyNumberFormat="1" applyFont="1" applyFill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Font="1" applyAlignment="1">
      <alignment/>
    </xf>
    <xf numFmtId="164" fontId="27" fillId="0" borderId="0" xfId="0" applyNumberFormat="1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0" fontId="0" fillId="0" borderId="0" xfId="0" applyFill="1" applyAlignment="1">
      <alignment/>
    </xf>
    <xf numFmtId="166" fontId="24" fillId="0" borderId="0" xfId="0" applyNumberFormat="1" applyFont="1" applyAlignment="1" applyProtection="1">
      <alignment horizontal="center"/>
      <protection/>
    </xf>
    <xf numFmtId="166" fontId="24" fillId="0" borderId="0" xfId="0" applyNumberFormat="1" applyFont="1" applyFill="1" applyBorder="1" applyAlignment="1" applyProtection="1">
      <alignment horizontal="center"/>
      <protection/>
    </xf>
    <xf numFmtId="166" fontId="24" fillId="0" borderId="2" xfId="0" applyNumberFormat="1" applyFont="1" applyFill="1" applyBorder="1" applyAlignment="1" applyProtection="1">
      <alignment horizontal="center"/>
      <protection/>
    </xf>
    <xf numFmtId="166" fontId="24" fillId="0" borderId="0" xfId="0" applyNumberFormat="1" applyFont="1" applyFill="1" applyAlignment="1" applyProtection="1">
      <alignment/>
      <protection/>
    </xf>
    <xf numFmtId="166" fontId="28" fillId="0" borderId="0" xfId="21" applyNumberFormat="1" applyFont="1" applyAlignment="1">
      <alignment horizontal="center"/>
      <protection/>
    </xf>
    <xf numFmtId="166" fontId="24" fillId="0" borderId="0" xfId="21" applyNumberFormat="1" applyFont="1" applyAlignment="1">
      <alignment horizontal="center"/>
      <protection/>
    </xf>
    <xf numFmtId="166" fontId="24" fillId="0" borderId="0" xfId="21" applyNumberFormat="1" applyFont="1" applyAlignment="1">
      <alignment/>
      <protection/>
    </xf>
    <xf numFmtId="166" fontId="28" fillId="0" borderId="0" xfId="21" applyNumberFormat="1" applyFont="1" applyAlignment="1">
      <alignment/>
      <protection/>
    </xf>
    <xf numFmtId="166" fontId="24" fillId="0" borderId="10" xfId="0" applyNumberFormat="1" applyFont="1" applyFill="1" applyBorder="1" applyAlignment="1" applyProtection="1">
      <alignment horizontal="center"/>
      <protection/>
    </xf>
    <xf numFmtId="166" fontId="29" fillId="0" borderId="0" xfId="0" applyNumberFormat="1" applyFont="1" applyAlignment="1" applyProtection="1">
      <alignment horizontal="center"/>
      <protection/>
    </xf>
    <xf numFmtId="166" fontId="25" fillId="0" borderId="0" xfId="0" applyNumberFormat="1" applyFont="1" applyFill="1" applyAlignment="1" applyProtection="1">
      <alignment horizontal="center"/>
      <protection/>
    </xf>
    <xf numFmtId="166" fontId="24" fillId="0" borderId="4" xfId="0" applyNumberFormat="1" applyFont="1" applyFill="1" applyBorder="1" applyAlignment="1" applyProtection="1">
      <alignment horizontal="center"/>
      <protection/>
    </xf>
    <xf numFmtId="166" fontId="24" fillId="0" borderId="1" xfId="0" applyNumberFormat="1" applyFont="1" applyFill="1" applyBorder="1" applyAlignment="1" applyProtection="1">
      <alignment horizontal="center"/>
      <protection/>
    </xf>
    <xf numFmtId="166" fontId="15" fillId="0" borderId="0" xfId="0" applyNumberFormat="1" applyFont="1" applyFill="1" applyBorder="1" applyAlignment="1" applyProtection="1">
      <alignment horizontal="center"/>
      <protection/>
    </xf>
    <xf numFmtId="166" fontId="15" fillId="0" borderId="2" xfId="0" applyNumberFormat="1" applyFont="1" applyFill="1" applyBorder="1" applyAlignment="1" applyProtection="1">
      <alignment horizontal="center"/>
      <protection/>
    </xf>
    <xf numFmtId="164" fontId="24" fillId="0" borderId="0" xfId="0" applyNumberFormat="1" applyFont="1" applyAlignment="1" applyProtection="1">
      <alignment horizontal="center"/>
      <protection/>
    </xf>
    <xf numFmtId="0" fontId="24" fillId="0" borderId="0" xfId="0" applyNumberFormat="1" applyFont="1" applyFill="1" applyAlignment="1" applyProtection="1">
      <alignment horizontal="center"/>
      <protection/>
    </xf>
    <xf numFmtId="165" fontId="24" fillId="0" borderId="0" xfId="0" applyNumberFormat="1" applyFont="1" applyFill="1" applyAlignment="1" applyProtection="1">
      <alignment horizontal="center"/>
      <protection/>
    </xf>
    <xf numFmtId="170" fontId="24" fillId="0" borderId="0" xfId="0" applyNumberFormat="1" applyFont="1" applyFill="1" applyAlignment="1" applyProtection="1">
      <alignment horizontal="center"/>
      <protection/>
    </xf>
    <xf numFmtId="164" fontId="24" fillId="0" borderId="5" xfId="0" applyNumberFormat="1" applyFont="1" applyBorder="1" applyAlignment="1" applyProtection="1">
      <alignment horizontal="center"/>
      <protection/>
    </xf>
    <xf numFmtId="164" fontId="24" fillId="0" borderId="4" xfId="0" applyNumberFormat="1" applyFont="1" applyBorder="1" applyAlignment="1" applyProtection="1">
      <alignment horizontal="center"/>
      <protection/>
    </xf>
    <xf numFmtId="166" fontId="24" fillId="0" borderId="5" xfId="0" applyNumberFormat="1" applyFont="1" applyBorder="1" applyAlignment="1" applyProtection="1">
      <alignment horizontal="center"/>
      <protection/>
    </xf>
    <xf numFmtId="164" fontId="27" fillId="0" borderId="0" xfId="0" applyNumberFormat="1" applyFont="1" applyFill="1" applyAlignment="1" applyProtection="1">
      <alignment horizontal="center"/>
      <protection/>
    </xf>
    <xf numFmtId="164" fontId="27" fillId="0" borderId="0" xfId="0" applyNumberFormat="1" applyFont="1" applyAlignment="1" applyProtection="1">
      <alignment horizontal="center"/>
      <protection/>
    </xf>
    <xf numFmtId="164" fontId="27" fillId="0" borderId="5" xfId="0" applyNumberFormat="1" applyFont="1" applyFill="1" applyBorder="1" applyAlignment="1" applyProtection="1">
      <alignment horizontal="center"/>
      <protection/>
    </xf>
    <xf numFmtId="164" fontId="27" fillId="0" borderId="4" xfId="0" applyNumberFormat="1" applyFont="1" applyFill="1" applyBorder="1" applyAlignment="1" applyProtection="1">
      <alignment horizontal="center"/>
      <protection/>
    </xf>
    <xf numFmtId="164" fontId="27" fillId="0" borderId="5" xfId="0" applyNumberFormat="1" applyFont="1" applyBorder="1" applyAlignment="1" applyProtection="1">
      <alignment horizontal="center"/>
      <protection/>
    </xf>
    <xf numFmtId="164" fontId="27" fillId="0" borderId="4" xfId="0" applyNumberFormat="1" applyFont="1" applyBorder="1" applyAlignment="1" applyProtection="1">
      <alignment horizontal="center"/>
      <protection/>
    </xf>
    <xf numFmtId="2" fontId="27" fillId="0" borderId="0" xfId="0" applyNumberFormat="1" applyFont="1" applyAlignment="1" applyProtection="1">
      <alignment horizontal="center"/>
      <protection/>
    </xf>
    <xf numFmtId="2" fontId="27" fillId="0" borderId="0" xfId="0" applyNumberFormat="1" applyFont="1" applyFill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 horizontal="center"/>
      <protection/>
    </xf>
    <xf numFmtId="165" fontId="27" fillId="0" borderId="0" xfId="0" applyNumberFormat="1" applyFont="1" applyFill="1" applyAlignment="1" applyProtection="1">
      <alignment horizontal="center"/>
      <protection/>
    </xf>
    <xf numFmtId="170" fontId="27" fillId="0" borderId="0" xfId="0" applyNumberFormat="1" applyFont="1" applyFill="1" applyAlignment="1" applyProtection="1">
      <alignment horizontal="center"/>
      <protection/>
    </xf>
    <xf numFmtId="0" fontId="27" fillId="0" borderId="0" xfId="0" applyFont="1" applyAlignment="1" applyProtection="1">
      <alignment horizontal="center"/>
      <protection/>
    </xf>
    <xf numFmtId="2" fontId="18" fillId="0" borderId="0" xfId="21" applyNumberFormat="1" applyFont="1" applyAlignment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 horizontal="left"/>
    </xf>
    <xf numFmtId="17" fontId="2" fillId="0" borderId="0" xfId="0" applyNumberFormat="1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Alignment="1">
      <alignment horizontal="left"/>
    </xf>
    <xf numFmtId="17" fontId="12" fillId="0" borderId="0" xfId="0" applyNumberFormat="1" applyFont="1" applyAlignment="1" applyProtection="1">
      <alignment horizontal="lef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cember0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0"/>
  <sheetViews>
    <sheetView zoomScale="50" zoomScaleNormal="50" workbookViewId="0" topLeftCell="A1">
      <pane xSplit="1" ySplit="11" topLeftCell="F43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G61" sqref="AG61"/>
    </sheetView>
  </sheetViews>
  <sheetFormatPr defaultColWidth="8.88671875" defaultRowHeight="15"/>
  <cols>
    <col min="1" max="1" width="30.4453125" style="22" customWidth="1"/>
    <col min="2" max="2" width="8.4453125" style="22" customWidth="1"/>
    <col min="3" max="3" width="8.21484375" style="22" customWidth="1"/>
    <col min="4" max="4" width="8.4453125" style="22" customWidth="1"/>
    <col min="5" max="5" width="8.77734375" style="22" customWidth="1"/>
    <col min="6" max="6" width="8.21484375" style="22" customWidth="1"/>
    <col min="7" max="8" width="8.4453125" style="22" customWidth="1"/>
    <col min="9" max="10" width="7.99609375" style="22" customWidth="1"/>
    <col min="11" max="11" width="8.21484375" style="22" customWidth="1"/>
    <col min="12" max="13" width="8.4453125" style="22" customWidth="1"/>
    <col min="14" max="14" width="8.6640625" style="22" customWidth="1"/>
    <col min="15" max="15" width="8.21484375" style="22" customWidth="1"/>
    <col min="16" max="17" width="8.4453125" style="22" customWidth="1"/>
    <col min="18" max="19" width="8.21484375" style="22" customWidth="1"/>
    <col min="20" max="21" width="8.4453125" style="22" customWidth="1"/>
    <col min="22" max="22" width="8.21484375" style="22" customWidth="1"/>
    <col min="23" max="23" width="8.4453125" style="22" customWidth="1"/>
    <col min="24" max="24" width="8.21484375" style="22" customWidth="1"/>
    <col min="25" max="25" width="8.4453125" style="22" customWidth="1"/>
    <col min="26" max="26" width="8.21484375" style="22" customWidth="1"/>
    <col min="27" max="27" width="8.88671875" style="22" customWidth="1"/>
    <col min="28" max="30" width="8.21484375" style="22" customWidth="1"/>
    <col min="31" max="32" width="8.4453125" style="22" customWidth="1"/>
    <col min="33" max="33" width="11.88671875" style="22" customWidth="1"/>
    <col min="34" max="34" width="8.77734375" style="22" customWidth="1"/>
  </cols>
  <sheetData>
    <row r="1" spans="1:34" ht="30">
      <c r="A1" s="158" t="s">
        <v>24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</row>
    <row r="2" spans="1:34" ht="30">
      <c r="A2" s="158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</row>
    <row r="3" spans="1:34" ht="30">
      <c r="A3" s="160">
        <v>39234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</row>
    <row r="4" spans="1:34" ht="20.25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</row>
    <row r="5" spans="1:34" ht="20.25">
      <c r="A5" s="155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</row>
    <row r="6" spans="1:34" ht="20.25">
      <c r="A6" s="157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</row>
    <row r="7" spans="1:34" ht="20.25">
      <c r="A7" s="2" t="s">
        <v>26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20.25">
      <c r="A8" s="2">
        <v>39234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20.25">
      <c r="A9" s="4" t="s">
        <v>23</v>
      </c>
      <c r="Z9" s="5"/>
      <c r="AA9" s="4"/>
      <c r="AB9" s="5"/>
      <c r="AC9" s="5"/>
      <c r="AD9" s="5"/>
      <c r="AE9" s="5"/>
      <c r="AF9" s="5"/>
      <c r="AG9" s="5"/>
      <c r="AH9" s="3"/>
    </row>
    <row r="10" spans="1:36" ht="20.25">
      <c r="A10" s="7"/>
      <c r="B10" s="8" t="s">
        <v>32</v>
      </c>
      <c r="C10" s="8" t="s">
        <v>33</v>
      </c>
      <c r="D10" s="8" t="s">
        <v>33</v>
      </c>
      <c r="E10" s="8" t="s">
        <v>34</v>
      </c>
      <c r="F10" s="8" t="s">
        <v>31</v>
      </c>
      <c r="G10" s="8" t="s">
        <v>35</v>
      </c>
      <c r="H10" s="8" t="s">
        <v>31</v>
      </c>
      <c r="I10" s="8" t="s">
        <v>32</v>
      </c>
      <c r="J10" s="8" t="s">
        <v>33</v>
      </c>
      <c r="K10" s="8" t="s">
        <v>33</v>
      </c>
      <c r="L10" s="8" t="s">
        <v>34</v>
      </c>
      <c r="M10" s="8" t="s">
        <v>31</v>
      </c>
      <c r="N10" s="8" t="s">
        <v>35</v>
      </c>
      <c r="O10" s="8" t="s">
        <v>31</v>
      </c>
      <c r="P10" s="8" t="s">
        <v>32</v>
      </c>
      <c r="Q10" s="8" t="s">
        <v>33</v>
      </c>
      <c r="R10" s="8" t="s">
        <v>33</v>
      </c>
      <c r="S10" s="8" t="s">
        <v>34</v>
      </c>
      <c r="T10" s="8" t="s">
        <v>31</v>
      </c>
      <c r="U10" s="8" t="s">
        <v>35</v>
      </c>
      <c r="V10" s="8" t="s">
        <v>31</v>
      </c>
      <c r="W10" s="8" t="s">
        <v>32</v>
      </c>
      <c r="X10" s="8" t="s">
        <v>33</v>
      </c>
      <c r="Y10" s="8" t="s">
        <v>33</v>
      </c>
      <c r="Z10" s="8" t="s">
        <v>34</v>
      </c>
      <c r="AA10" s="8" t="s">
        <v>31</v>
      </c>
      <c r="AB10" s="8" t="s">
        <v>35</v>
      </c>
      <c r="AC10" s="8" t="s">
        <v>31</v>
      </c>
      <c r="AD10" s="8" t="s">
        <v>32</v>
      </c>
      <c r="AE10" s="8" t="s">
        <v>33</v>
      </c>
      <c r="AF10" s="8"/>
      <c r="AG10" s="8"/>
      <c r="AH10" s="8"/>
      <c r="AI10" s="8"/>
      <c r="AJ10" s="8"/>
    </row>
    <row r="11" spans="1:34" ht="20.25">
      <c r="A11" s="9"/>
      <c r="B11" s="10">
        <v>1</v>
      </c>
      <c r="C11" s="10">
        <v>2</v>
      </c>
      <c r="D11" s="10">
        <v>3</v>
      </c>
      <c r="E11" s="10">
        <v>4</v>
      </c>
      <c r="F11" s="10">
        <v>5</v>
      </c>
      <c r="G11" s="10">
        <v>6</v>
      </c>
      <c r="H11" s="10">
        <v>7</v>
      </c>
      <c r="I11" s="10">
        <v>8</v>
      </c>
      <c r="J11" s="10">
        <v>9</v>
      </c>
      <c r="K11" s="16">
        <v>10</v>
      </c>
      <c r="L11" s="10">
        <v>11</v>
      </c>
      <c r="M11" s="10">
        <v>12</v>
      </c>
      <c r="N11" s="10">
        <v>13</v>
      </c>
      <c r="O11" s="10">
        <v>14</v>
      </c>
      <c r="P11" s="10">
        <v>15</v>
      </c>
      <c r="Q11" s="17">
        <v>16</v>
      </c>
      <c r="R11" s="17">
        <v>17</v>
      </c>
      <c r="S11" s="18">
        <v>18</v>
      </c>
      <c r="T11" s="19">
        <v>19</v>
      </c>
      <c r="U11" s="19">
        <v>20</v>
      </c>
      <c r="V11" s="19">
        <v>21</v>
      </c>
      <c r="W11" s="19">
        <v>22</v>
      </c>
      <c r="X11" s="19">
        <v>23</v>
      </c>
      <c r="Y11" s="19">
        <v>24</v>
      </c>
      <c r="Z11" s="17">
        <v>25</v>
      </c>
      <c r="AA11" s="17">
        <v>26</v>
      </c>
      <c r="AB11" s="17">
        <v>27</v>
      </c>
      <c r="AC11" s="17">
        <v>28</v>
      </c>
      <c r="AD11" s="17">
        <v>29</v>
      </c>
      <c r="AE11" s="17">
        <v>30</v>
      </c>
      <c r="AF11" s="17"/>
      <c r="AG11" s="17"/>
      <c r="AH11" s="3"/>
    </row>
    <row r="12" spans="1:34" ht="20.25">
      <c r="A12" s="29" t="s">
        <v>1</v>
      </c>
      <c r="B12" s="9"/>
      <c r="C12" s="9"/>
      <c r="D12" s="9"/>
      <c r="E12" s="9"/>
      <c r="F12" s="9"/>
      <c r="G12" s="9"/>
      <c r="H12" s="9"/>
      <c r="I12" s="20"/>
      <c r="J12" s="20"/>
      <c r="K12" s="52"/>
      <c r="L12" s="20"/>
      <c r="M12" s="20"/>
      <c r="N12" s="20"/>
      <c r="O12" s="20"/>
      <c r="P12" s="20"/>
      <c r="Q12" s="12"/>
      <c r="R12" s="12"/>
      <c r="S12" s="53"/>
      <c r="T12" s="8"/>
      <c r="U12" s="8"/>
      <c r="V12" s="8"/>
      <c r="W12" s="8"/>
      <c r="X12" s="8"/>
      <c r="Y12" s="8"/>
      <c r="Z12" s="12"/>
      <c r="AA12" s="12"/>
      <c r="AB12" s="12"/>
      <c r="AC12" s="12"/>
      <c r="AD12" s="12"/>
      <c r="AE12" s="12"/>
      <c r="AF12" s="12"/>
      <c r="AG12" s="12"/>
      <c r="AH12" s="4"/>
    </row>
    <row r="13" spans="1:34" ht="20.25">
      <c r="A13" s="27"/>
      <c r="B13" s="8"/>
      <c r="C13" s="8"/>
      <c r="D13" s="8"/>
      <c r="E13" s="8"/>
      <c r="F13" s="8"/>
      <c r="G13" s="8"/>
      <c r="H13" s="8"/>
      <c r="I13" s="12"/>
      <c r="J13" s="12"/>
      <c r="K13" s="15"/>
      <c r="L13" s="12"/>
      <c r="M13" s="12"/>
      <c r="N13" s="12"/>
      <c r="O13" s="12"/>
      <c r="P13" s="12"/>
      <c r="Q13" s="12"/>
      <c r="R13" s="12"/>
      <c r="S13" s="15"/>
      <c r="T13" s="12"/>
      <c r="U13" s="12"/>
      <c r="V13" s="28"/>
      <c r="W13" s="28"/>
      <c r="X13" s="28"/>
      <c r="Y13" s="28"/>
      <c r="Z13" s="28"/>
      <c r="AA13" s="28"/>
      <c r="AB13" s="28"/>
      <c r="AC13" s="12"/>
      <c r="AD13" s="12"/>
      <c r="AE13" s="12"/>
      <c r="AF13" s="12"/>
      <c r="AG13" s="12"/>
      <c r="AH13" s="6"/>
    </row>
    <row r="14" spans="1:34" ht="20.25">
      <c r="A14" s="9" t="s">
        <v>2</v>
      </c>
      <c r="B14" s="54">
        <v>2.32</v>
      </c>
      <c r="C14" s="54">
        <v>4.87</v>
      </c>
      <c r="D14" s="54">
        <v>4.98</v>
      </c>
      <c r="E14" s="54">
        <v>5.64</v>
      </c>
      <c r="F14" s="54">
        <v>1.25</v>
      </c>
      <c r="G14" s="54">
        <v>0</v>
      </c>
      <c r="H14" s="54">
        <v>0</v>
      </c>
      <c r="I14" s="54">
        <v>0</v>
      </c>
      <c r="J14" s="54">
        <v>0.99</v>
      </c>
      <c r="K14" s="54">
        <v>4.37</v>
      </c>
      <c r="L14" s="54">
        <v>4.58</v>
      </c>
      <c r="M14" s="54">
        <v>4.79</v>
      </c>
      <c r="N14" s="54">
        <v>4.69</v>
      </c>
      <c r="O14" s="54">
        <v>4.87</v>
      </c>
      <c r="P14" s="54">
        <v>5.2</v>
      </c>
      <c r="Q14" s="54">
        <v>5.2</v>
      </c>
      <c r="R14" s="54">
        <v>5.3</v>
      </c>
      <c r="S14" s="54">
        <v>5.4</v>
      </c>
      <c r="T14" s="54">
        <v>5.5</v>
      </c>
      <c r="U14" s="62">
        <v>5.4</v>
      </c>
      <c r="V14" s="62">
        <v>5.6</v>
      </c>
      <c r="W14" s="62">
        <v>5.8</v>
      </c>
      <c r="X14" s="62">
        <v>5.4</v>
      </c>
      <c r="Y14" s="62">
        <v>4.4</v>
      </c>
      <c r="Z14" s="62">
        <v>6.2</v>
      </c>
      <c r="AA14" s="62">
        <v>5.6</v>
      </c>
      <c r="AB14" s="62">
        <v>5.3</v>
      </c>
      <c r="AC14" s="62">
        <v>5.7</v>
      </c>
      <c r="AD14" s="62">
        <v>7.9</v>
      </c>
      <c r="AE14" s="62">
        <v>5.7</v>
      </c>
      <c r="AF14" s="12"/>
      <c r="AG14" s="12"/>
      <c r="AH14" s="7"/>
    </row>
    <row r="15" spans="1:33" ht="20.25">
      <c r="A15" s="9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12"/>
      <c r="AG15" s="12"/>
    </row>
    <row r="16" spans="1:33" ht="21" thickBot="1">
      <c r="A16" s="9" t="s">
        <v>3</v>
      </c>
      <c r="B16" s="55">
        <v>21.4</v>
      </c>
      <c r="C16" s="55">
        <v>17.48</v>
      </c>
      <c r="D16" s="55">
        <v>14.33</v>
      </c>
      <c r="E16" s="55">
        <v>15.25</v>
      </c>
      <c r="F16" s="55">
        <v>19.11</v>
      </c>
      <c r="G16" s="55">
        <v>21.13</v>
      </c>
      <c r="H16" s="55">
        <v>22.5</v>
      </c>
      <c r="I16" s="55">
        <v>20.71</v>
      </c>
      <c r="J16" s="55">
        <v>20.2</v>
      </c>
      <c r="K16" s="55">
        <v>15.8</v>
      </c>
      <c r="L16" s="55">
        <v>15.74</v>
      </c>
      <c r="M16" s="55">
        <v>15.72</v>
      </c>
      <c r="N16" s="55">
        <v>15.35</v>
      </c>
      <c r="O16" s="55">
        <v>15.87</v>
      </c>
      <c r="P16" s="55">
        <v>14.8</v>
      </c>
      <c r="Q16" s="55">
        <v>15.7</v>
      </c>
      <c r="R16" s="55">
        <v>15.5</v>
      </c>
      <c r="S16" s="55">
        <v>16.1</v>
      </c>
      <c r="T16" s="55">
        <v>20.8</v>
      </c>
      <c r="U16" s="63">
        <v>15.7</v>
      </c>
      <c r="V16" s="63">
        <v>17.1</v>
      </c>
      <c r="W16" s="63">
        <v>17.7</v>
      </c>
      <c r="X16" s="63">
        <v>14.8</v>
      </c>
      <c r="Y16" s="63">
        <v>15.5</v>
      </c>
      <c r="Z16" s="63">
        <v>17.7</v>
      </c>
      <c r="AA16" s="63">
        <v>13.6</v>
      </c>
      <c r="AB16" s="63">
        <v>19.1</v>
      </c>
      <c r="AC16" s="63">
        <v>14.4</v>
      </c>
      <c r="AD16" s="63">
        <v>16.2</v>
      </c>
      <c r="AE16" s="63">
        <v>14.2</v>
      </c>
      <c r="AF16" s="47"/>
      <c r="AG16" s="23"/>
    </row>
    <row r="17" spans="1:34" ht="21" thickBot="1">
      <c r="A17" s="27"/>
      <c r="B17" s="13"/>
      <c r="C17" s="13"/>
      <c r="D17" s="13"/>
      <c r="E17" s="12"/>
      <c r="F17" s="12"/>
      <c r="G17" s="12"/>
      <c r="H17" s="12"/>
      <c r="I17" s="12"/>
      <c r="J17" s="13"/>
      <c r="K17" s="49"/>
      <c r="L17" s="12"/>
      <c r="M17" s="12"/>
      <c r="N17" s="12"/>
      <c r="O17" s="12"/>
      <c r="P17" s="12"/>
      <c r="Q17" s="12"/>
      <c r="R17" s="12"/>
      <c r="S17" s="15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56" t="s">
        <v>37</v>
      </c>
      <c r="AH17" s="11"/>
    </row>
    <row r="18" spans="1:33" ht="21" thickBot="1">
      <c r="A18" s="27"/>
      <c r="B18" s="43">
        <f aca="true" t="shared" si="0" ref="B18:AE18">SUM(B14:B16)</f>
        <v>23.72</v>
      </c>
      <c r="C18" s="43">
        <f t="shared" si="0"/>
        <v>22.35</v>
      </c>
      <c r="D18" s="43">
        <f t="shared" si="0"/>
        <v>19.310000000000002</v>
      </c>
      <c r="E18" s="43">
        <f t="shared" si="0"/>
        <v>20.89</v>
      </c>
      <c r="F18" s="43">
        <f t="shared" si="0"/>
        <v>20.36</v>
      </c>
      <c r="G18" s="43">
        <f t="shared" si="0"/>
        <v>21.13</v>
      </c>
      <c r="H18" s="43">
        <f t="shared" si="0"/>
        <v>22.5</v>
      </c>
      <c r="I18" s="43">
        <f t="shared" si="0"/>
        <v>20.71</v>
      </c>
      <c r="J18" s="43">
        <f t="shared" si="0"/>
        <v>21.189999999999998</v>
      </c>
      <c r="K18" s="44">
        <f t="shared" si="0"/>
        <v>20.17</v>
      </c>
      <c r="L18" s="43">
        <f t="shared" si="0"/>
        <v>20.32</v>
      </c>
      <c r="M18" s="43">
        <f t="shared" si="0"/>
        <v>20.51</v>
      </c>
      <c r="N18" s="43">
        <f t="shared" si="0"/>
        <v>20.04</v>
      </c>
      <c r="O18" s="43">
        <f t="shared" si="0"/>
        <v>20.74</v>
      </c>
      <c r="P18" s="43">
        <f t="shared" si="0"/>
        <v>20</v>
      </c>
      <c r="Q18" s="43">
        <f t="shared" si="0"/>
        <v>20.9</v>
      </c>
      <c r="R18" s="43">
        <f t="shared" si="0"/>
        <v>20.8</v>
      </c>
      <c r="S18" s="44">
        <f t="shared" si="0"/>
        <v>21.5</v>
      </c>
      <c r="T18" s="43">
        <f t="shared" si="0"/>
        <v>26.3</v>
      </c>
      <c r="U18" s="43">
        <f t="shared" si="0"/>
        <v>21.1</v>
      </c>
      <c r="V18" s="43">
        <f t="shared" si="0"/>
        <v>22.700000000000003</v>
      </c>
      <c r="W18" s="43">
        <f t="shared" si="0"/>
        <v>23.5</v>
      </c>
      <c r="X18" s="43">
        <f t="shared" si="0"/>
        <v>20.200000000000003</v>
      </c>
      <c r="Y18" s="43">
        <f t="shared" si="0"/>
        <v>19.9</v>
      </c>
      <c r="Z18" s="43">
        <f t="shared" si="0"/>
        <v>23.9</v>
      </c>
      <c r="AA18" s="43">
        <f t="shared" si="0"/>
        <v>19.2</v>
      </c>
      <c r="AB18" s="43">
        <f t="shared" si="0"/>
        <v>24.400000000000002</v>
      </c>
      <c r="AC18" s="43">
        <f t="shared" si="0"/>
        <v>20.1</v>
      </c>
      <c r="AD18" s="43">
        <f t="shared" si="0"/>
        <v>24.1</v>
      </c>
      <c r="AE18" s="43">
        <f t="shared" si="0"/>
        <v>19.9</v>
      </c>
      <c r="AF18" s="43"/>
      <c r="AG18" s="57">
        <f>SUM(B18:AE18)/30</f>
        <v>21.41466666666667</v>
      </c>
    </row>
    <row r="19" spans="1:33" ht="20.25">
      <c r="A19" s="29" t="s">
        <v>4</v>
      </c>
      <c r="B19" s="12"/>
      <c r="C19" s="12"/>
      <c r="D19" s="12"/>
      <c r="E19" s="12"/>
      <c r="F19" s="12"/>
      <c r="G19" s="12"/>
      <c r="H19" s="12"/>
      <c r="I19" s="12"/>
      <c r="J19" s="12"/>
      <c r="K19" s="15"/>
      <c r="L19" s="12"/>
      <c r="M19" s="12"/>
      <c r="N19" s="12"/>
      <c r="O19" s="12"/>
      <c r="P19" s="12"/>
      <c r="Q19" s="12"/>
      <c r="R19" s="12"/>
      <c r="S19" s="15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5"/>
    </row>
    <row r="20" spans="1:33" ht="20.25">
      <c r="A20" s="9"/>
      <c r="B20" s="12"/>
      <c r="C20" s="12"/>
      <c r="D20" s="12"/>
      <c r="E20" s="12"/>
      <c r="F20" s="12"/>
      <c r="G20" s="12"/>
      <c r="H20" s="12"/>
      <c r="I20" s="12"/>
      <c r="J20" s="12"/>
      <c r="K20" s="15"/>
      <c r="L20" s="12"/>
      <c r="M20" s="12"/>
      <c r="N20" s="12"/>
      <c r="O20" s="12"/>
      <c r="P20" s="12"/>
      <c r="Q20" s="12"/>
      <c r="R20" s="12"/>
      <c r="S20" s="21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5"/>
    </row>
    <row r="21" spans="1:33" ht="20.25">
      <c r="A21" s="9" t="s">
        <v>21</v>
      </c>
      <c r="B21" s="42">
        <v>19.141433</v>
      </c>
      <c r="C21" s="42">
        <v>19.900648</v>
      </c>
      <c r="D21" s="42">
        <v>20.031233</v>
      </c>
      <c r="E21" s="42">
        <v>18.054961</v>
      </c>
      <c r="F21" s="42">
        <v>16.022898</v>
      </c>
      <c r="G21" s="42">
        <v>16.176091</v>
      </c>
      <c r="H21" s="42">
        <v>17.466166</v>
      </c>
      <c r="I21" s="42">
        <v>17.850736</v>
      </c>
      <c r="J21" s="40">
        <v>17.919375</v>
      </c>
      <c r="K21" s="41">
        <v>17.888205</v>
      </c>
      <c r="L21" s="40">
        <v>16.737959</v>
      </c>
      <c r="M21" s="40">
        <v>16.051438</v>
      </c>
      <c r="N21" s="40">
        <v>15.107874</v>
      </c>
      <c r="O21" s="40">
        <v>15.06541</v>
      </c>
      <c r="P21" s="24">
        <v>14.025505</v>
      </c>
      <c r="Q21" s="24">
        <v>17.378205</v>
      </c>
      <c r="R21" s="24">
        <v>17.82924</v>
      </c>
      <c r="S21" s="25">
        <v>18.608075</v>
      </c>
      <c r="T21" s="24">
        <v>17.35078</v>
      </c>
      <c r="U21" s="24">
        <v>17.34553</v>
      </c>
      <c r="V21" s="24">
        <v>17.319488</v>
      </c>
      <c r="W21" s="24">
        <v>18.777949</v>
      </c>
      <c r="X21" s="24">
        <v>17.957264</v>
      </c>
      <c r="Y21" s="24">
        <v>18.883578</v>
      </c>
      <c r="Z21" s="60">
        <v>17.67</v>
      </c>
      <c r="AA21" s="24">
        <v>18.339074</v>
      </c>
      <c r="AB21" s="24">
        <v>18.403539</v>
      </c>
      <c r="AC21" s="24">
        <v>17.421767</v>
      </c>
      <c r="AD21" s="24">
        <v>16.884291</v>
      </c>
      <c r="AE21" s="24">
        <v>15.9473</v>
      </c>
      <c r="AF21" s="40"/>
      <c r="AG21" s="15"/>
    </row>
    <row r="22" spans="1:33" ht="20.25">
      <c r="A22" s="9"/>
      <c r="B22" s="40"/>
      <c r="C22" s="40"/>
      <c r="D22" s="40"/>
      <c r="E22" s="40"/>
      <c r="F22" s="40"/>
      <c r="G22" s="40"/>
      <c r="H22" s="40"/>
      <c r="I22" s="40"/>
      <c r="J22" s="40"/>
      <c r="K22" s="41"/>
      <c r="L22" s="40"/>
      <c r="M22" s="40"/>
      <c r="N22" s="40"/>
      <c r="O22" s="40"/>
      <c r="P22" s="24"/>
      <c r="Q22" s="24"/>
      <c r="R22" s="24"/>
      <c r="S22" s="25"/>
      <c r="T22" s="24"/>
      <c r="U22" s="24"/>
      <c r="V22" s="24"/>
      <c r="W22" s="24"/>
      <c r="X22" s="24"/>
      <c r="Y22" s="24"/>
      <c r="Z22" s="61"/>
      <c r="AA22" s="24"/>
      <c r="AB22" s="24"/>
      <c r="AC22" s="24"/>
      <c r="AD22" s="24"/>
      <c r="AE22" s="24"/>
      <c r="AF22" s="40"/>
      <c r="AG22" s="15"/>
    </row>
    <row r="23" spans="1:33" ht="20.25">
      <c r="A23" s="8" t="s">
        <v>36</v>
      </c>
      <c r="B23" s="40">
        <v>0.999285</v>
      </c>
      <c r="C23" s="40">
        <v>0.995593</v>
      </c>
      <c r="D23" s="40">
        <v>0.99261</v>
      </c>
      <c r="E23" s="40">
        <v>1.002412</v>
      </c>
      <c r="F23" s="40">
        <v>0.927607</v>
      </c>
      <c r="G23" s="40">
        <v>0.469787</v>
      </c>
      <c r="H23" s="40">
        <v>0.738142</v>
      </c>
      <c r="I23" s="40">
        <v>0.711</v>
      </c>
      <c r="J23" s="40">
        <v>0.959343</v>
      </c>
      <c r="K23" s="41">
        <v>1.009102</v>
      </c>
      <c r="L23" s="40">
        <v>0.910676</v>
      </c>
      <c r="M23" s="40">
        <v>1.004054</v>
      </c>
      <c r="N23" s="40">
        <v>1.029176</v>
      </c>
      <c r="O23" s="40">
        <v>0.584</v>
      </c>
      <c r="P23" s="24">
        <v>0</v>
      </c>
      <c r="Q23" s="24">
        <v>0.101045</v>
      </c>
      <c r="R23" s="24">
        <v>0.868744</v>
      </c>
      <c r="S23" s="25">
        <v>0.858931</v>
      </c>
      <c r="T23" s="24">
        <v>0.864852</v>
      </c>
      <c r="U23" s="24">
        <v>0.860574</v>
      </c>
      <c r="V23" s="24">
        <v>0.860621</v>
      </c>
      <c r="W23" s="24">
        <v>0.861818</v>
      </c>
      <c r="X23" s="24">
        <v>0.869281</v>
      </c>
      <c r="Y23" s="24">
        <v>0.861446</v>
      </c>
      <c r="Z23" s="60">
        <v>0</v>
      </c>
      <c r="AA23" s="24">
        <v>0.522469</v>
      </c>
      <c r="AB23" s="24">
        <v>0.856216</v>
      </c>
      <c r="AC23" s="24">
        <v>0.852737</v>
      </c>
      <c r="AD23" s="24">
        <v>0.629749</v>
      </c>
      <c r="AE23" s="24">
        <v>0.264247</v>
      </c>
      <c r="AF23" s="40"/>
      <c r="AG23" s="15"/>
    </row>
    <row r="24" spans="1:33" ht="20.25">
      <c r="A24" s="9"/>
      <c r="B24" s="40"/>
      <c r="C24" s="40"/>
      <c r="D24" s="40"/>
      <c r="E24" s="40"/>
      <c r="F24" s="40"/>
      <c r="G24" s="40"/>
      <c r="H24" s="40"/>
      <c r="I24" s="40"/>
      <c r="J24" s="40"/>
      <c r="K24" s="41"/>
      <c r="L24" s="40"/>
      <c r="M24" s="40"/>
      <c r="N24" s="40"/>
      <c r="O24" s="40"/>
      <c r="P24" s="24"/>
      <c r="Q24" s="24"/>
      <c r="R24" s="24"/>
      <c r="S24" s="25"/>
      <c r="T24" s="24"/>
      <c r="U24" s="24"/>
      <c r="V24" s="24"/>
      <c r="W24" s="24"/>
      <c r="X24" s="24"/>
      <c r="Y24" s="24"/>
      <c r="Z24" s="61"/>
      <c r="AA24" s="24"/>
      <c r="AB24" s="24"/>
      <c r="AC24" s="24"/>
      <c r="AD24" s="24"/>
      <c r="AE24" s="24"/>
      <c r="AF24" s="40"/>
      <c r="AG24" s="15"/>
    </row>
    <row r="25" spans="1:33" ht="20.25">
      <c r="A25" s="9" t="s">
        <v>6</v>
      </c>
      <c r="B25" s="40">
        <v>3.5358</v>
      </c>
      <c r="C25" s="40">
        <v>3.610141</v>
      </c>
      <c r="D25" s="40">
        <v>3.887399</v>
      </c>
      <c r="E25" s="40">
        <v>3.647299</v>
      </c>
      <c r="F25" s="40">
        <v>3.510628</v>
      </c>
      <c r="G25" s="40">
        <v>3.575102</v>
      </c>
      <c r="H25" s="40">
        <v>3.661054</v>
      </c>
      <c r="I25" s="40">
        <v>3.615192</v>
      </c>
      <c r="J25" s="40">
        <v>3.597505</v>
      </c>
      <c r="K25" s="41">
        <v>3.63541</v>
      </c>
      <c r="L25" s="40">
        <v>3.654893</v>
      </c>
      <c r="M25" s="40">
        <v>3.596438</v>
      </c>
      <c r="N25" s="40">
        <v>3.525344</v>
      </c>
      <c r="O25" s="40">
        <v>3.449285</v>
      </c>
      <c r="P25" s="24">
        <v>3.36</v>
      </c>
      <c r="Q25" s="24">
        <v>3.441308</v>
      </c>
      <c r="R25" s="24">
        <v>3.516</v>
      </c>
      <c r="S25" s="25">
        <v>3.666547</v>
      </c>
      <c r="T25" s="24">
        <v>3.692461</v>
      </c>
      <c r="U25" s="24">
        <v>3.42583</v>
      </c>
      <c r="V25" s="24">
        <v>3.49094</v>
      </c>
      <c r="W25" s="24">
        <v>3.552193</v>
      </c>
      <c r="X25" s="24">
        <v>3.692511</v>
      </c>
      <c r="Y25" s="24">
        <v>3.551229</v>
      </c>
      <c r="Z25" s="60">
        <v>3.61</v>
      </c>
      <c r="AA25" s="24">
        <v>3.02521</v>
      </c>
      <c r="AB25" s="24">
        <v>4.297447</v>
      </c>
      <c r="AC25" s="24">
        <v>3.49743</v>
      </c>
      <c r="AD25" s="24">
        <v>3.550471</v>
      </c>
      <c r="AE25" s="24">
        <v>3.347</v>
      </c>
      <c r="AF25" s="40"/>
      <c r="AG25" s="15"/>
    </row>
    <row r="26" spans="1:33" ht="20.25">
      <c r="A26" s="9"/>
      <c r="B26" s="40"/>
      <c r="C26" s="40"/>
      <c r="D26" s="40"/>
      <c r="E26" s="40"/>
      <c r="F26" s="40"/>
      <c r="G26" s="40"/>
      <c r="H26" s="40"/>
      <c r="I26" s="40"/>
      <c r="J26" s="40"/>
      <c r="K26" s="41"/>
      <c r="L26" s="40"/>
      <c r="M26" s="40"/>
      <c r="N26" s="40"/>
      <c r="O26" s="40"/>
      <c r="P26" s="24"/>
      <c r="Q26" s="24"/>
      <c r="R26" s="24"/>
      <c r="S26" s="25"/>
      <c r="T26" s="24"/>
      <c r="U26" s="24"/>
      <c r="V26" s="24"/>
      <c r="W26" s="24"/>
      <c r="X26" s="24"/>
      <c r="Y26" s="24"/>
      <c r="Z26" s="61"/>
      <c r="AA26" s="24"/>
      <c r="AB26" s="24"/>
      <c r="AC26" s="24"/>
      <c r="AD26" s="24"/>
      <c r="AE26" s="24"/>
      <c r="AF26" s="40"/>
      <c r="AG26" s="15"/>
    </row>
    <row r="27" spans="1:33" ht="20.25">
      <c r="A27" s="9" t="s">
        <v>7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40"/>
      <c r="AG27" s="15"/>
    </row>
    <row r="28" spans="1:33" ht="20.25">
      <c r="A28" s="9"/>
      <c r="B28" s="40"/>
      <c r="C28" s="40"/>
      <c r="D28" s="40"/>
      <c r="E28" s="40"/>
      <c r="F28" s="40"/>
      <c r="G28" s="40"/>
      <c r="H28" s="40"/>
      <c r="I28" s="40"/>
      <c r="J28" s="40"/>
      <c r="K28" s="41"/>
      <c r="L28" s="40"/>
      <c r="M28" s="40"/>
      <c r="N28" s="40"/>
      <c r="O28" s="40"/>
      <c r="P28" s="24"/>
      <c r="Q28" s="24"/>
      <c r="R28" s="24"/>
      <c r="S28" s="25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40"/>
      <c r="AG28" s="15"/>
    </row>
    <row r="29" spans="1:33" ht="21" thickBot="1">
      <c r="A29" s="9" t="s">
        <v>8</v>
      </c>
      <c r="B29" s="45">
        <v>0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6">
        <v>0</v>
      </c>
      <c r="L29" s="45">
        <v>0</v>
      </c>
      <c r="M29" s="45">
        <v>0</v>
      </c>
      <c r="N29" s="45">
        <v>0</v>
      </c>
      <c r="O29" s="45">
        <v>0</v>
      </c>
      <c r="P29" s="24">
        <v>0</v>
      </c>
      <c r="Q29" s="24">
        <v>0</v>
      </c>
      <c r="R29" s="24">
        <v>0</v>
      </c>
      <c r="S29" s="25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40"/>
      <c r="AG29" s="15"/>
    </row>
    <row r="30" spans="1:33" ht="21" thickBot="1">
      <c r="A30" s="9"/>
      <c r="B30" s="12" t="s">
        <v>20</v>
      </c>
      <c r="C30" s="12"/>
      <c r="D30" s="23"/>
      <c r="E30" s="23"/>
      <c r="F30" s="23"/>
      <c r="G30" s="23"/>
      <c r="H30" s="23"/>
      <c r="I30" s="12"/>
      <c r="J30" s="23"/>
      <c r="K30" s="15"/>
      <c r="L30" s="12"/>
      <c r="M30" s="12"/>
      <c r="N30" s="12"/>
      <c r="O30" s="12"/>
      <c r="P30" s="12"/>
      <c r="Q30" s="12"/>
      <c r="R30" s="12"/>
      <c r="S30" s="15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56" t="s">
        <v>37</v>
      </c>
    </row>
    <row r="31" spans="1:33" ht="21" thickBot="1">
      <c r="A31" s="9"/>
      <c r="B31" s="43">
        <f aca="true" t="shared" si="1" ref="B31:AE31">SUM(B21:B29)</f>
        <v>23.676518</v>
      </c>
      <c r="C31" s="43">
        <f t="shared" si="1"/>
        <v>24.506382</v>
      </c>
      <c r="D31" s="43">
        <f t="shared" si="1"/>
        <v>24.911241999999998</v>
      </c>
      <c r="E31" s="43">
        <f t="shared" si="1"/>
        <v>22.704672</v>
      </c>
      <c r="F31" s="43">
        <f t="shared" si="1"/>
        <v>20.461133</v>
      </c>
      <c r="G31" s="43">
        <f t="shared" si="1"/>
        <v>20.22098</v>
      </c>
      <c r="H31" s="43">
        <f t="shared" si="1"/>
        <v>21.865362</v>
      </c>
      <c r="I31" s="43">
        <f t="shared" si="1"/>
        <v>22.176928</v>
      </c>
      <c r="J31" s="43">
        <f t="shared" si="1"/>
        <v>22.476222999999997</v>
      </c>
      <c r="K31" s="44">
        <f t="shared" si="1"/>
        <v>22.532716999999998</v>
      </c>
      <c r="L31" s="43">
        <f t="shared" si="1"/>
        <v>21.303528</v>
      </c>
      <c r="M31" s="43">
        <f t="shared" si="1"/>
        <v>20.65193</v>
      </c>
      <c r="N31" s="43">
        <f t="shared" si="1"/>
        <v>19.662394000000003</v>
      </c>
      <c r="O31" s="43">
        <f t="shared" si="1"/>
        <v>19.098695</v>
      </c>
      <c r="P31" s="43">
        <f t="shared" si="1"/>
        <v>17.385505000000002</v>
      </c>
      <c r="Q31" s="43">
        <f t="shared" si="1"/>
        <v>20.920558</v>
      </c>
      <c r="R31" s="43">
        <f t="shared" si="1"/>
        <v>22.213983999999996</v>
      </c>
      <c r="S31" s="44">
        <f t="shared" si="1"/>
        <v>23.133553</v>
      </c>
      <c r="T31" s="43">
        <f t="shared" si="1"/>
        <v>21.908093</v>
      </c>
      <c r="U31" s="43">
        <f t="shared" si="1"/>
        <v>21.631934</v>
      </c>
      <c r="V31" s="43">
        <f t="shared" si="1"/>
        <v>21.671048999999996</v>
      </c>
      <c r="W31" s="43">
        <f t="shared" si="1"/>
        <v>23.191959999999998</v>
      </c>
      <c r="X31" s="43">
        <f t="shared" si="1"/>
        <v>22.519056</v>
      </c>
      <c r="Y31" s="43">
        <f t="shared" si="1"/>
        <v>23.296253</v>
      </c>
      <c r="Z31" s="43">
        <f t="shared" si="1"/>
        <v>21.28</v>
      </c>
      <c r="AA31" s="43">
        <f t="shared" si="1"/>
        <v>21.886753000000002</v>
      </c>
      <c r="AB31" s="43">
        <f t="shared" si="1"/>
        <v>23.557201999999997</v>
      </c>
      <c r="AC31" s="43">
        <f t="shared" si="1"/>
        <v>21.771934</v>
      </c>
      <c r="AD31" s="43">
        <f t="shared" si="1"/>
        <v>21.064511000000003</v>
      </c>
      <c r="AE31" s="43">
        <f t="shared" si="1"/>
        <v>19.558547</v>
      </c>
      <c r="AF31" s="43"/>
      <c r="AG31" s="57">
        <f>SUM(B31:AE31)/30</f>
        <v>21.7746532</v>
      </c>
    </row>
    <row r="32" spans="1:33" ht="20.25">
      <c r="A32" s="30" t="s">
        <v>9</v>
      </c>
      <c r="B32" s="12"/>
      <c r="C32" s="12"/>
      <c r="D32" s="12"/>
      <c r="E32" s="12"/>
      <c r="F32" s="12"/>
      <c r="G32" s="12"/>
      <c r="H32" s="12"/>
      <c r="I32" s="12"/>
      <c r="J32" s="12"/>
      <c r="K32" s="15"/>
      <c r="L32" s="12"/>
      <c r="M32" s="12"/>
      <c r="N32" s="12"/>
      <c r="O32" s="12"/>
      <c r="P32" s="12"/>
      <c r="Q32" s="12"/>
      <c r="R32" s="12"/>
      <c r="S32" s="15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5"/>
    </row>
    <row r="33" spans="1:33" ht="20.25">
      <c r="A33" s="27"/>
      <c r="B33" s="12"/>
      <c r="C33" s="12"/>
      <c r="D33" s="12"/>
      <c r="E33" s="12"/>
      <c r="F33" s="12"/>
      <c r="G33" s="12"/>
      <c r="H33" s="12"/>
      <c r="I33" s="12"/>
      <c r="J33" s="12"/>
      <c r="K33" s="15"/>
      <c r="L33" s="12"/>
      <c r="M33" s="12"/>
      <c r="N33" s="12"/>
      <c r="O33" s="12"/>
      <c r="P33" s="12"/>
      <c r="Q33" s="12"/>
      <c r="R33" s="12"/>
      <c r="S33" s="15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5"/>
    </row>
    <row r="34" spans="1:33" ht="20.25">
      <c r="A34" s="9" t="s">
        <v>10</v>
      </c>
      <c r="B34" s="36">
        <v>23.69</v>
      </c>
      <c r="C34" s="36">
        <v>24.75</v>
      </c>
      <c r="D34" s="36">
        <v>24.01</v>
      </c>
      <c r="E34" s="36">
        <v>23.4</v>
      </c>
      <c r="F34" s="36">
        <v>22.9</v>
      </c>
      <c r="G34" s="36">
        <v>20.3</v>
      </c>
      <c r="H34" s="36">
        <v>23.4</v>
      </c>
      <c r="I34" s="36">
        <v>23.3</v>
      </c>
      <c r="J34" s="36">
        <v>20.6</v>
      </c>
      <c r="K34" s="36">
        <v>22.28</v>
      </c>
      <c r="L34" s="36">
        <v>21.82</v>
      </c>
      <c r="M34" s="36">
        <v>20.36</v>
      </c>
      <c r="N34" s="36">
        <v>20.25</v>
      </c>
      <c r="O34" s="15">
        <v>20.4</v>
      </c>
      <c r="P34" s="15">
        <v>20.91</v>
      </c>
      <c r="Q34" s="15">
        <v>21.18</v>
      </c>
      <c r="R34" s="15">
        <v>22.83</v>
      </c>
      <c r="S34" s="15">
        <v>22.71</v>
      </c>
      <c r="T34" s="15">
        <v>23.88</v>
      </c>
      <c r="U34" s="15">
        <v>23.5</v>
      </c>
      <c r="V34" s="15">
        <v>21.3</v>
      </c>
      <c r="W34" s="15">
        <v>23.24</v>
      </c>
      <c r="X34" s="15">
        <v>21.74</v>
      </c>
      <c r="Y34" s="15">
        <v>23.8</v>
      </c>
      <c r="Z34" s="15">
        <v>24.05</v>
      </c>
      <c r="AA34" s="15">
        <v>22.15</v>
      </c>
      <c r="AB34" s="15">
        <v>24.46</v>
      </c>
      <c r="AC34" s="15">
        <v>22.38</v>
      </c>
      <c r="AD34" s="15">
        <v>23.54</v>
      </c>
      <c r="AE34" s="15">
        <v>22.33</v>
      </c>
      <c r="AF34" s="15"/>
      <c r="AG34" s="15"/>
    </row>
    <row r="35" spans="1:33" ht="20.25">
      <c r="A35" s="9" t="s">
        <v>11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/>
      <c r="AG35" s="15"/>
    </row>
    <row r="36" spans="1:33" ht="20.25">
      <c r="A36" s="9" t="s">
        <v>28</v>
      </c>
      <c r="B36" s="37">
        <v>52</v>
      </c>
      <c r="C36" s="37">
        <v>39</v>
      </c>
      <c r="D36" s="37">
        <v>41</v>
      </c>
      <c r="E36" s="37">
        <v>53</v>
      </c>
      <c r="F36" s="37">
        <v>34</v>
      </c>
      <c r="G36" s="37">
        <v>57</v>
      </c>
      <c r="H36" s="37">
        <v>39</v>
      </c>
      <c r="I36" s="37">
        <v>50</v>
      </c>
      <c r="J36" s="37">
        <v>43</v>
      </c>
      <c r="K36" s="37">
        <v>48</v>
      </c>
      <c r="L36" s="37">
        <v>46</v>
      </c>
      <c r="M36" s="37">
        <v>30</v>
      </c>
      <c r="N36" s="37">
        <v>34</v>
      </c>
      <c r="O36" s="37">
        <v>39</v>
      </c>
      <c r="P36" s="37">
        <v>39</v>
      </c>
      <c r="Q36" s="37">
        <v>38</v>
      </c>
      <c r="R36" s="37">
        <v>38</v>
      </c>
      <c r="S36" s="37">
        <v>38</v>
      </c>
      <c r="T36" s="37">
        <v>45</v>
      </c>
      <c r="U36" s="37">
        <v>40</v>
      </c>
      <c r="V36" s="37">
        <v>42</v>
      </c>
      <c r="W36" s="37">
        <v>42</v>
      </c>
      <c r="X36" s="37">
        <v>43</v>
      </c>
      <c r="Y36" s="37">
        <v>48</v>
      </c>
      <c r="Z36" s="37">
        <v>41</v>
      </c>
      <c r="AA36" s="37">
        <v>41</v>
      </c>
      <c r="AB36" s="37">
        <v>39</v>
      </c>
      <c r="AC36" s="37">
        <v>45</v>
      </c>
      <c r="AD36" s="37">
        <v>37</v>
      </c>
      <c r="AE36" s="37">
        <v>45</v>
      </c>
      <c r="AF36" s="37"/>
      <c r="AG36" s="37"/>
    </row>
    <row r="37" spans="1:33" ht="20.25">
      <c r="A37" s="9" t="s">
        <v>27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/>
      <c r="AG37" s="15"/>
    </row>
    <row r="38" spans="1:33" ht="20.25">
      <c r="A38" s="9" t="s">
        <v>29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/>
      <c r="AG38" s="15"/>
    </row>
    <row r="39" spans="1:33" ht="20.25">
      <c r="A39" s="9" t="s">
        <v>30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/>
      <c r="AG39" s="15"/>
    </row>
    <row r="40" spans="1:33" ht="20.25">
      <c r="A40" s="9" t="s">
        <v>19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/>
      <c r="AG40" s="15"/>
    </row>
    <row r="41" spans="1:34" ht="20.25">
      <c r="A41" s="9" t="s">
        <v>6</v>
      </c>
      <c r="B41" s="59">
        <f>0.995</f>
        <v>0.995</v>
      </c>
      <c r="C41" s="59">
        <f aca="true" t="shared" si="2" ref="C41:L41">0.995</f>
        <v>0.995</v>
      </c>
      <c r="D41" s="59">
        <f t="shared" si="2"/>
        <v>0.995</v>
      </c>
      <c r="E41" s="59">
        <f t="shared" si="2"/>
        <v>0.995</v>
      </c>
      <c r="F41" s="59">
        <f t="shared" si="2"/>
        <v>0.995</v>
      </c>
      <c r="G41" s="59">
        <f t="shared" si="2"/>
        <v>0.995</v>
      </c>
      <c r="H41" s="59">
        <f t="shared" si="2"/>
        <v>0.995</v>
      </c>
      <c r="I41" s="59">
        <f t="shared" si="2"/>
        <v>0.995</v>
      </c>
      <c r="J41" s="59">
        <f t="shared" si="2"/>
        <v>0.995</v>
      </c>
      <c r="K41" s="59">
        <f t="shared" si="2"/>
        <v>0.995</v>
      </c>
      <c r="L41" s="59">
        <f t="shared" si="2"/>
        <v>0.995</v>
      </c>
      <c r="M41" s="59">
        <v>0.623</v>
      </c>
      <c r="N41" s="59">
        <v>0.613</v>
      </c>
      <c r="O41" s="59">
        <v>0.613</v>
      </c>
      <c r="P41" s="59">
        <v>0.613</v>
      </c>
      <c r="Q41" s="59">
        <v>0.613</v>
      </c>
      <c r="R41" s="59">
        <v>0.613</v>
      </c>
      <c r="S41" s="59">
        <v>0.613</v>
      </c>
      <c r="T41" s="59">
        <v>0.613</v>
      </c>
      <c r="U41" s="59">
        <v>0.613</v>
      </c>
      <c r="V41" s="59">
        <v>0.613</v>
      </c>
      <c r="W41" s="59">
        <v>0.613</v>
      </c>
      <c r="X41" s="59">
        <v>0.613</v>
      </c>
      <c r="Y41" s="59">
        <v>0.613</v>
      </c>
      <c r="Z41" s="59">
        <v>0.613</v>
      </c>
      <c r="AA41" s="59">
        <v>0.613</v>
      </c>
      <c r="AB41" s="59">
        <v>0.613</v>
      </c>
      <c r="AC41" s="59">
        <v>0.613</v>
      </c>
      <c r="AD41" s="59">
        <v>0.613</v>
      </c>
      <c r="AE41" s="59">
        <v>0.613</v>
      </c>
      <c r="AF41" s="15"/>
      <c r="AG41" s="15"/>
      <c r="AH41" s="11"/>
    </row>
    <row r="42" spans="1:33" ht="20.25">
      <c r="A42" s="9" t="s">
        <v>12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/>
      <c r="AG42" s="15"/>
    </row>
    <row r="43" spans="1:33" ht="21" thickBot="1">
      <c r="A43" s="9" t="s">
        <v>8</v>
      </c>
      <c r="B43" s="39">
        <v>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/>
      <c r="AG43" s="58"/>
    </row>
    <row r="44" spans="1:33" ht="21" thickBot="1">
      <c r="A44" s="27"/>
      <c r="B44" s="12"/>
      <c r="C44" s="12"/>
      <c r="D44" s="23"/>
      <c r="E44" s="12"/>
      <c r="F44" s="23"/>
      <c r="G44" s="23"/>
      <c r="H44" s="12"/>
      <c r="I44" s="12"/>
      <c r="J44" s="12"/>
      <c r="K44" s="15"/>
      <c r="L44" s="12"/>
      <c r="M44" s="12"/>
      <c r="N44" s="12"/>
      <c r="O44" s="12"/>
      <c r="P44" s="12"/>
      <c r="Q44" s="12"/>
      <c r="R44" s="12"/>
      <c r="S44" s="15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56" t="s">
        <v>37</v>
      </c>
    </row>
    <row r="45" spans="1:33" ht="21" thickBot="1">
      <c r="A45" s="27"/>
      <c r="B45" s="43">
        <f aca="true" t="shared" si="3" ref="B45:AE45">SUM(B34+B40+B41+B42+B43)</f>
        <v>24.685000000000002</v>
      </c>
      <c r="C45" s="43">
        <f t="shared" si="3"/>
        <v>25.745</v>
      </c>
      <c r="D45" s="43">
        <f t="shared" si="3"/>
        <v>25.005000000000003</v>
      </c>
      <c r="E45" s="43">
        <f t="shared" si="3"/>
        <v>24.395</v>
      </c>
      <c r="F45" s="43">
        <f t="shared" si="3"/>
        <v>23.895</v>
      </c>
      <c r="G45" s="43">
        <f t="shared" si="3"/>
        <v>21.295</v>
      </c>
      <c r="H45" s="43">
        <f t="shared" si="3"/>
        <v>24.395</v>
      </c>
      <c r="I45" s="43">
        <f t="shared" si="3"/>
        <v>24.295</v>
      </c>
      <c r="J45" s="43">
        <f t="shared" si="3"/>
        <v>21.595000000000002</v>
      </c>
      <c r="K45" s="43">
        <f t="shared" si="3"/>
        <v>23.275000000000002</v>
      </c>
      <c r="L45" s="43">
        <f t="shared" si="3"/>
        <v>22.815</v>
      </c>
      <c r="M45" s="43">
        <f t="shared" si="3"/>
        <v>20.983</v>
      </c>
      <c r="N45" s="43">
        <f t="shared" si="3"/>
        <v>20.863</v>
      </c>
      <c r="O45" s="43">
        <f t="shared" si="3"/>
        <v>21.012999999999998</v>
      </c>
      <c r="P45" s="43">
        <f t="shared" si="3"/>
        <v>21.523</v>
      </c>
      <c r="Q45" s="43">
        <f t="shared" si="3"/>
        <v>21.793</v>
      </c>
      <c r="R45" s="43">
        <f t="shared" si="3"/>
        <v>23.442999999999998</v>
      </c>
      <c r="S45" s="43">
        <f t="shared" si="3"/>
        <v>23.323</v>
      </c>
      <c r="T45" s="43">
        <f t="shared" si="3"/>
        <v>24.493</v>
      </c>
      <c r="U45" s="43">
        <f t="shared" si="3"/>
        <v>24.113</v>
      </c>
      <c r="V45" s="43">
        <f t="shared" si="3"/>
        <v>21.913</v>
      </c>
      <c r="W45" s="43">
        <f t="shared" si="3"/>
        <v>23.852999999999998</v>
      </c>
      <c r="X45" s="43">
        <f t="shared" si="3"/>
        <v>22.352999999999998</v>
      </c>
      <c r="Y45" s="43">
        <f t="shared" si="3"/>
        <v>24.413</v>
      </c>
      <c r="Z45" s="43">
        <f t="shared" si="3"/>
        <v>24.663</v>
      </c>
      <c r="AA45" s="43">
        <f t="shared" si="3"/>
        <v>22.762999999999998</v>
      </c>
      <c r="AB45" s="43">
        <f t="shared" si="3"/>
        <v>25.073</v>
      </c>
      <c r="AC45" s="43">
        <f t="shared" si="3"/>
        <v>22.993</v>
      </c>
      <c r="AD45" s="43">
        <f t="shared" si="3"/>
        <v>24.153</v>
      </c>
      <c r="AE45" s="43">
        <f t="shared" si="3"/>
        <v>22.942999999999998</v>
      </c>
      <c r="AF45" s="43"/>
      <c r="AG45" s="57">
        <f>SUM(B45:AE45)/30</f>
        <v>23.268733333333333</v>
      </c>
    </row>
    <row r="46" spans="1:33" ht="20.25">
      <c r="A46" s="29" t="s">
        <v>13</v>
      </c>
      <c r="B46" s="12"/>
      <c r="C46" s="12"/>
      <c r="D46" s="12"/>
      <c r="E46" s="12"/>
      <c r="F46" s="12"/>
      <c r="G46" s="12"/>
      <c r="H46" s="12"/>
      <c r="I46" s="12"/>
      <c r="J46" s="12"/>
      <c r="K46" s="15"/>
      <c r="L46" s="12"/>
      <c r="M46" s="12"/>
      <c r="N46" s="12"/>
      <c r="O46" s="12"/>
      <c r="P46" s="12"/>
      <c r="Q46" s="12"/>
      <c r="R46" s="12"/>
      <c r="S46" s="15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5"/>
    </row>
    <row r="47" spans="1:33" ht="20.25">
      <c r="A47" s="26"/>
      <c r="B47" s="12"/>
      <c r="C47" s="12"/>
      <c r="D47" s="12"/>
      <c r="E47" s="12"/>
      <c r="F47" s="12"/>
      <c r="G47" s="12"/>
      <c r="H47" s="12"/>
      <c r="I47" s="12"/>
      <c r="J47" s="12"/>
      <c r="K47" s="15"/>
      <c r="L47" s="12"/>
      <c r="M47" s="12"/>
      <c r="N47" s="12"/>
      <c r="O47" s="12"/>
      <c r="P47" s="12"/>
      <c r="Q47" s="12"/>
      <c r="R47" s="12"/>
      <c r="S47" s="15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5"/>
    </row>
    <row r="48" spans="1:33" ht="20.25">
      <c r="A48" s="9" t="s">
        <v>14</v>
      </c>
      <c r="B48" s="12">
        <v>2</v>
      </c>
      <c r="C48" s="12">
        <v>2.1</v>
      </c>
      <c r="D48" s="12">
        <v>1.9</v>
      </c>
      <c r="E48" s="12">
        <v>2</v>
      </c>
      <c r="F48" s="12">
        <v>1.4</v>
      </c>
      <c r="G48" s="12">
        <v>1.8</v>
      </c>
      <c r="H48" s="12">
        <v>1.4</v>
      </c>
      <c r="I48" s="12">
        <v>1.9</v>
      </c>
      <c r="J48" s="12">
        <v>1.8</v>
      </c>
      <c r="K48" s="12">
        <v>1.9</v>
      </c>
      <c r="L48" s="12">
        <v>2.1</v>
      </c>
      <c r="M48" s="12">
        <v>1.8</v>
      </c>
      <c r="N48" s="12">
        <v>1.6</v>
      </c>
      <c r="O48" s="12">
        <v>1.6</v>
      </c>
      <c r="P48" s="12">
        <v>1.8</v>
      </c>
      <c r="Q48" s="12">
        <v>1.4</v>
      </c>
      <c r="R48" s="12">
        <v>1.7</v>
      </c>
      <c r="S48" s="12">
        <v>1.9</v>
      </c>
      <c r="T48" s="12">
        <v>1.8</v>
      </c>
      <c r="U48" s="12">
        <v>2</v>
      </c>
      <c r="V48" s="12">
        <v>1.9</v>
      </c>
      <c r="W48" s="12">
        <v>1.6</v>
      </c>
      <c r="X48" s="12">
        <v>1.9</v>
      </c>
      <c r="Y48" s="12">
        <v>1.7</v>
      </c>
      <c r="Z48" s="12">
        <v>1.9</v>
      </c>
      <c r="AA48" s="12">
        <v>1.8</v>
      </c>
      <c r="AB48" s="12">
        <v>2.1</v>
      </c>
      <c r="AC48" s="12">
        <v>1.8</v>
      </c>
      <c r="AD48" s="12">
        <v>1.9</v>
      </c>
      <c r="AE48" s="12">
        <v>1.4</v>
      </c>
      <c r="AF48" s="12"/>
      <c r="AG48" s="15"/>
    </row>
    <row r="49" spans="1:33" ht="20.25">
      <c r="A49" s="9"/>
      <c r="B49" s="12"/>
      <c r="C49" s="12"/>
      <c r="D49" s="12"/>
      <c r="E49" s="12"/>
      <c r="F49" s="12"/>
      <c r="G49" s="12"/>
      <c r="H49" s="12"/>
      <c r="I49" s="8"/>
      <c r="J49" s="12"/>
      <c r="K49" s="15"/>
      <c r="L49" s="12"/>
      <c r="M49" s="12"/>
      <c r="N49" s="12"/>
      <c r="O49" s="12"/>
      <c r="P49" s="12"/>
      <c r="Q49" s="12"/>
      <c r="R49" s="12"/>
      <c r="S49" s="15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5"/>
    </row>
    <row r="50" spans="1:33" ht="20.25">
      <c r="A50" s="9" t="s">
        <v>5</v>
      </c>
      <c r="B50" s="12">
        <v>2</v>
      </c>
      <c r="C50" s="12">
        <v>2</v>
      </c>
      <c r="D50" s="12">
        <v>2</v>
      </c>
      <c r="E50" s="12">
        <v>2</v>
      </c>
      <c r="F50" s="12">
        <v>2</v>
      </c>
      <c r="G50" s="12">
        <v>2</v>
      </c>
      <c r="H50" s="12">
        <v>2</v>
      </c>
      <c r="I50" s="12">
        <v>2</v>
      </c>
      <c r="J50" s="12">
        <v>2</v>
      </c>
      <c r="K50" s="12">
        <v>2</v>
      </c>
      <c r="L50" s="12">
        <v>2</v>
      </c>
      <c r="M50" s="12">
        <v>2</v>
      </c>
      <c r="N50" s="12">
        <v>2</v>
      </c>
      <c r="O50" s="12">
        <v>2</v>
      </c>
      <c r="P50" s="12">
        <v>2</v>
      </c>
      <c r="Q50" s="12">
        <v>2</v>
      </c>
      <c r="R50" s="12">
        <v>2</v>
      </c>
      <c r="S50" s="12">
        <v>2</v>
      </c>
      <c r="T50" s="12">
        <v>2</v>
      </c>
      <c r="U50" s="12">
        <v>2</v>
      </c>
      <c r="V50" s="12">
        <v>2</v>
      </c>
      <c r="W50" s="12">
        <v>2</v>
      </c>
      <c r="X50" s="12">
        <v>2</v>
      </c>
      <c r="Y50" s="12">
        <v>2</v>
      </c>
      <c r="Z50" s="12">
        <v>2</v>
      </c>
      <c r="AA50" s="12">
        <v>2</v>
      </c>
      <c r="AB50" s="12">
        <v>2.1</v>
      </c>
      <c r="AC50" s="12">
        <v>2.1</v>
      </c>
      <c r="AD50" s="12">
        <v>2.1</v>
      </c>
      <c r="AE50" s="12">
        <v>2</v>
      </c>
      <c r="AF50" s="12"/>
      <c r="AG50" s="15"/>
    </row>
    <row r="51" spans="1:33" ht="20.25">
      <c r="A51" s="9"/>
      <c r="B51" s="12"/>
      <c r="C51" s="12"/>
      <c r="D51" s="12"/>
      <c r="E51" s="12"/>
      <c r="F51" s="12"/>
      <c r="G51" s="12"/>
      <c r="H51" s="12"/>
      <c r="I51" s="8"/>
      <c r="J51" s="12"/>
      <c r="K51" s="15"/>
      <c r="L51" s="12"/>
      <c r="M51" s="12"/>
      <c r="N51" s="12"/>
      <c r="O51" s="12"/>
      <c r="P51" s="12"/>
      <c r="Q51" s="12"/>
      <c r="R51" s="12"/>
      <c r="S51" s="15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5"/>
    </row>
    <row r="52" spans="1:33" ht="20.25">
      <c r="A52" s="9" t="s">
        <v>15</v>
      </c>
      <c r="B52" s="12">
        <v>0.5</v>
      </c>
      <c r="C52" s="12">
        <v>0.8</v>
      </c>
      <c r="D52" s="12">
        <v>0.1</v>
      </c>
      <c r="E52" s="12">
        <v>0</v>
      </c>
      <c r="F52" s="12">
        <v>0.1</v>
      </c>
      <c r="G52" s="12">
        <v>0</v>
      </c>
      <c r="H52" s="12">
        <v>0</v>
      </c>
      <c r="I52" s="12">
        <v>0</v>
      </c>
      <c r="J52" s="12">
        <v>0.4</v>
      </c>
      <c r="K52" s="12">
        <v>0</v>
      </c>
      <c r="L52" s="12">
        <v>0.3</v>
      </c>
      <c r="M52" s="12">
        <v>0</v>
      </c>
      <c r="N52" s="12">
        <v>0.1</v>
      </c>
      <c r="O52" s="12">
        <v>0.1</v>
      </c>
      <c r="P52" s="12">
        <v>0</v>
      </c>
      <c r="Q52" s="12">
        <v>0</v>
      </c>
      <c r="R52" s="12">
        <v>0</v>
      </c>
      <c r="S52" s="12">
        <v>0</v>
      </c>
      <c r="T52" s="12">
        <v>0.8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1.1</v>
      </c>
      <c r="AB52" s="12">
        <v>0.1</v>
      </c>
      <c r="AC52" s="12">
        <v>0.1</v>
      </c>
      <c r="AD52" s="12">
        <v>1</v>
      </c>
      <c r="AE52" s="12">
        <v>0</v>
      </c>
      <c r="AF52" s="12"/>
      <c r="AG52" s="15"/>
    </row>
    <row r="53" spans="1:33" ht="20.25">
      <c r="A53" s="9"/>
      <c r="B53" s="12"/>
      <c r="C53" s="12"/>
      <c r="D53" s="12"/>
      <c r="E53" s="12"/>
      <c r="F53" s="12"/>
      <c r="G53" s="12"/>
      <c r="H53" s="12"/>
      <c r="I53" s="8"/>
      <c r="J53" s="12"/>
      <c r="K53" s="15"/>
      <c r="L53" s="12"/>
      <c r="M53" s="12"/>
      <c r="N53" s="12"/>
      <c r="O53" s="12"/>
      <c r="P53" s="12"/>
      <c r="Q53" s="12"/>
      <c r="R53" s="12"/>
      <c r="S53" s="15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5"/>
    </row>
    <row r="54" spans="1:33" ht="21" thickBot="1">
      <c r="A54" s="9" t="s">
        <v>12</v>
      </c>
      <c r="B54" s="47">
        <v>0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/>
      <c r="AG54" s="58"/>
    </row>
    <row r="55" spans="1:33" ht="21" thickBot="1">
      <c r="A55" s="27"/>
      <c r="B55" s="48"/>
      <c r="C55" s="48"/>
      <c r="D55" s="13"/>
      <c r="E55" s="12"/>
      <c r="F55" s="13"/>
      <c r="G55" s="13"/>
      <c r="H55" s="13"/>
      <c r="I55" s="12"/>
      <c r="J55" s="12"/>
      <c r="K55" s="49"/>
      <c r="L55" s="12"/>
      <c r="M55" s="12"/>
      <c r="N55" s="12"/>
      <c r="O55" s="12"/>
      <c r="P55" s="12"/>
      <c r="Q55" s="12"/>
      <c r="R55" s="12"/>
      <c r="S55" s="15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56" t="s">
        <v>37</v>
      </c>
    </row>
    <row r="56" spans="1:33" ht="21" thickBot="1">
      <c r="A56" s="27"/>
      <c r="B56" s="43">
        <f aca="true" t="shared" si="4" ref="B56:AE56">SUM(B48:B54)</f>
        <v>4.5</v>
      </c>
      <c r="C56" s="43">
        <f t="shared" si="4"/>
        <v>4.8999999999999995</v>
      </c>
      <c r="D56" s="43">
        <f t="shared" si="4"/>
        <v>4</v>
      </c>
      <c r="E56" s="43">
        <f t="shared" si="4"/>
        <v>4</v>
      </c>
      <c r="F56" s="43">
        <f t="shared" si="4"/>
        <v>3.5</v>
      </c>
      <c r="G56" s="43">
        <f t="shared" si="4"/>
        <v>3.8</v>
      </c>
      <c r="H56" s="43">
        <f t="shared" si="4"/>
        <v>3.4</v>
      </c>
      <c r="I56" s="43">
        <f t="shared" si="4"/>
        <v>3.9</v>
      </c>
      <c r="J56" s="43">
        <f t="shared" si="4"/>
        <v>4.2</v>
      </c>
      <c r="K56" s="44">
        <f t="shared" si="4"/>
        <v>3.9</v>
      </c>
      <c r="L56" s="43">
        <f t="shared" si="4"/>
        <v>4.3999999999999995</v>
      </c>
      <c r="M56" s="43">
        <f t="shared" si="4"/>
        <v>3.8</v>
      </c>
      <c r="N56" s="43">
        <f t="shared" si="4"/>
        <v>3.7</v>
      </c>
      <c r="O56" s="43">
        <f t="shared" si="4"/>
        <v>3.7</v>
      </c>
      <c r="P56" s="43">
        <f t="shared" si="4"/>
        <v>3.8</v>
      </c>
      <c r="Q56" s="43">
        <f t="shared" si="4"/>
        <v>3.4</v>
      </c>
      <c r="R56" s="43">
        <f t="shared" si="4"/>
        <v>3.7</v>
      </c>
      <c r="S56" s="44">
        <f t="shared" si="4"/>
        <v>3.9</v>
      </c>
      <c r="T56" s="43">
        <f t="shared" si="4"/>
        <v>4.6</v>
      </c>
      <c r="U56" s="43">
        <f t="shared" si="4"/>
        <v>4</v>
      </c>
      <c r="V56" s="43">
        <f t="shared" si="4"/>
        <v>3.9</v>
      </c>
      <c r="W56" s="43">
        <f t="shared" si="4"/>
        <v>3.6</v>
      </c>
      <c r="X56" s="43">
        <f t="shared" si="4"/>
        <v>3.9</v>
      </c>
      <c r="Y56" s="43">
        <f t="shared" si="4"/>
        <v>3.7</v>
      </c>
      <c r="Z56" s="43">
        <f t="shared" si="4"/>
        <v>3.9</v>
      </c>
      <c r="AA56" s="43">
        <f t="shared" si="4"/>
        <v>4.9</v>
      </c>
      <c r="AB56" s="43">
        <f t="shared" si="4"/>
        <v>4.3</v>
      </c>
      <c r="AC56" s="43">
        <f t="shared" si="4"/>
        <v>4</v>
      </c>
      <c r="AD56" s="43">
        <f t="shared" si="4"/>
        <v>5</v>
      </c>
      <c r="AE56" s="43">
        <f t="shared" si="4"/>
        <v>3.4</v>
      </c>
      <c r="AF56" s="43"/>
      <c r="AG56" s="57">
        <f>SUM(B56:AE56)/30</f>
        <v>3.9900000000000007</v>
      </c>
    </row>
    <row r="57" spans="1:34" ht="21" thickBot="1">
      <c r="A57" s="29" t="s">
        <v>16</v>
      </c>
      <c r="B57" s="12"/>
      <c r="C57" s="12"/>
      <c r="D57" s="12"/>
      <c r="E57" s="12"/>
      <c r="F57" s="12"/>
      <c r="G57" s="12"/>
      <c r="H57" s="12"/>
      <c r="I57" s="12"/>
      <c r="J57" s="12"/>
      <c r="K57" s="15"/>
      <c r="L57" s="12"/>
      <c r="M57" s="12"/>
      <c r="N57" s="12"/>
      <c r="O57" s="12"/>
      <c r="P57" s="12"/>
      <c r="Q57" s="12"/>
      <c r="R57" s="12"/>
      <c r="S57" s="15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5"/>
      <c r="AH57" s="11"/>
    </row>
    <row r="58" spans="1:34" ht="21" thickBot="1">
      <c r="A58" s="27"/>
      <c r="B58" s="12"/>
      <c r="C58" s="12"/>
      <c r="D58" s="12"/>
      <c r="E58" s="12"/>
      <c r="F58" s="12"/>
      <c r="G58" s="12"/>
      <c r="H58" s="12"/>
      <c r="I58" s="12"/>
      <c r="J58" s="12"/>
      <c r="K58" s="15"/>
      <c r="L58" s="12"/>
      <c r="M58" s="12"/>
      <c r="N58" s="12"/>
      <c r="O58" s="12"/>
      <c r="P58" s="12"/>
      <c r="Q58" s="12"/>
      <c r="R58" s="12"/>
      <c r="S58" s="15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56" t="s">
        <v>37</v>
      </c>
      <c r="AH58" s="11"/>
    </row>
    <row r="59" spans="1:33" ht="21" thickBot="1">
      <c r="A59" s="9" t="s">
        <v>5</v>
      </c>
      <c r="B59" s="51">
        <v>0.6</v>
      </c>
      <c r="C59" s="51">
        <v>0.5</v>
      </c>
      <c r="D59" s="51">
        <v>0.5</v>
      </c>
      <c r="E59" s="51">
        <v>0.5</v>
      </c>
      <c r="F59" s="51">
        <v>0.5</v>
      </c>
      <c r="G59" s="51">
        <v>0.5</v>
      </c>
      <c r="H59" s="51">
        <v>0.5</v>
      </c>
      <c r="I59" s="51">
        <v>0.5</v>
      </c>
      <c r="J59" s="51">
        <v>0.5</v>
      </c>
      <c r="K59" s="51">
        <v>0.5</v>
      </c>
      <c r="L59" s="51">
        <v>0.4</v>
      </c>
      <c r="M59" s="51">
        <v>0.5</v>
      </c>
      <c r="N59" s="51">
        <v>0.4</v>
      </c>
      <c r="O59" s="51">
        <v>0.5</v>
      </c>
      <c r="P59" s="51">
        <v>0.5</v>
      </c>
      <c r="Q59" s="51">
        <v>0.4</v>
      </c>
      <c r="R59" s="51">
        <v>0.3</v>
      </c>
      <c r="S59" s="51">
        <v>0.4</v>
      </c>
      <c r="T59" s="51">
        <v>0.5</v>
      </c>
      <c r="U59" s="51">
        <v>0.6</v>
      </c>
      <c r="V59" s="51">
        <v>0.6</v>
      </c>
      <c r="W59" s="51">
        <v>0.5</v>
      </c>
      <c r="X59" s="51">
        <v>0.5</v>
      </c>
      <c r="Y59" s="51">
        <v>0.4</v>
      </c>
      <c r="Z59" s="51">
        <v>0.4</v>
      </c>
      <c r="AA59" s="51">
        <v>0.5</v>
      </c>
      <c r="AB59" s="51">
        <v>0.5</v>
      </c>
      <c r="AC59" s="51">
        <v>0.5</v>
      </c>
      <c r="AD59" s="51">
        <v>0.5</v>
      </c>
      <c r="AE59" s="51">
        <v>0.5</v>
      </c>
      <c r="AF59" s="51"/>
      <c r="AG59" s="57">
        <f>SUM(B59:AE59)/30</f>
        <v>0.4833333333333334</v>
      </c>
    </row>
    <row r="60" spans="1:33" ht="21" thickBot="1">
      <c r="A60" s="9"/>
      <c r="B60" s="12"/>
      <c r="C60" s="12"/>
      <c r="D60" s="12"/>
      <c r="E60" s="12"/>
      <c r="F60" s="12"/>
      <c r="G60" s="12"/>
      <c r="H60" s="12"/>
      <c r="I60" s="12"/>
      <c r="J60" s="12"/>
      <c r="K60" s="15"/>
      <c r="L60" s="12"/>
      <c r="M60" s="12"/>
      <c r="N60" s="12"/>
      <c r="O60" s="12"/>
      <c r="P60" s="12"/>
      <c r="Q60" s="12"/>
      <c r="R60" s="12"/>
      <c r="S60" s="15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5"/>
    </row>
    <row r="61" spans="1:33" ht="21" thickBot="1">
      <c r="A61" s="9" t="s">
        <v>17</v>
      </c>
      <c r="B61" s="47">
        <f>SUM(B18+B31+B45+B56+B59)</f>
        <v>77.181518</v>
      </c>
      <c r="C61" s="47">
        <f aca="true" t="shared" si="5" ref="C61:AE61">SUM(C18+C31+C45+C56+C59)</f>
        <v>78.001382</v>
      </c>
      <c r="D61" s="47">
        <f t="shared" si="5"/>
        <v>73.72624200000001</v>
      </c>
      <c r="E61" s="47">
        <f t="shared" si="5"/>
        <v>72.489672</v>
      </c>
      <c r="F61" s="47">
        <f t="shared" si="5"/>
        <v>68.716133</v>
      </c>
      <c r="G61" s="47">
        <f t="shared" si="5"/>
        <v>66.94598</v>
      </c>
      <c r="H61" s="47">
        <f t="shared" si="5"/>
        <v>72.660362</v>
      </c>
      <c r="I61" s="47">
        <f t="shared" si="5"/>
        <v>71.581928</v>
      </c>
      <c r="J61" s="47">
        <f t="shared" si="5"/>
        <v>69.961223</v>
      </c>
      <c r="K61" s="47">
        <f t="shared" si="5"/>
        <v>70.377717</v>
      </c>
      <c r="L61" s="47">
        <f t="shared" si="5"/>
        <v>69.23852800000002</v>
      </c>
      <c r="M61" s="47">
        <f t="shared" si="5"/>
        <v>66.44493</v>
      </c>
      <c r="N61" s="47">
        <f t="shared" si="5"/>
        <v>64.665394</v>
      </c>
      <c r="O61" s="47">
        <f t="shared" si="5"/>
        <v>65.051695</v>
      </c>
      <c r="P61" s="47">
        <f t="shared" si="5"/>
        <v>63.208505</v>
      </c>
      <c r="Q61" s="47">
        <f t="shared" si="5"/>
        <v>67.41355800000001</v>
      </c>
      <c r="R61" s="47">
        <f t="shared" si="5"/>
        <v>70.45698399999999</v>
      </c>
      <c r="S61" s="47">
        <f t="shared" si="5"/>
        <v>72.25655300000001</v>
      </c>
      <c r="T61" s="47">
        <f t="shared" si="5"/>
        <v>77.801093</v>
      </c>
      <c r="U61" s="47">
        <f t="shared" si="5"/>
        <v>71.44493399999999</v>
      </c>
      <c r="V61" s="47">
        <f t="shared" si="5"/>
        <v>70.784049</v>
      </c>
      <c r="W61" s="47">
        <f t="shared" si="5"/>
        <v>74.64495999999998</v>
      </c>
      <c r="X61" s="47">
        <f t="shared" si="5"/>
        <v>69.47205600000001</v>
      </c>
      <c r="Y61" s="47">
        <f t="shared" si="5"/>
        <v>71.709253</v>
      </c>
      <c r="Z61" s="47">
        <f t="shared" si="5"/>
        <v>74.14300000000001</v>
      </c>
      <c r="AA61" s="47">
        <f t="shared" si="5"/>
        <v>69.249753</v>
      </c>
      <c r="AB61" s="47">
        <f t="shared" si="5"/>
        <v>77.830202</v>
      </c>
      <c r="AC61" s="47">
        <f t="shared" si="5"/>
        <v>69.364934</v>
      </c>
      <c r="AD61" s="47">
        <f t="shared" si="5"/>
        <v>74.817511</v>
      </c>
      <c r="AE61" s="47">
        <f t="shared" si="5"/>
        <v>66.301547</v>
      </c>
      <c r="AF61" s="12"/>
      <c r="AG61" s="57">
        <f>SUM(B61:AE61)/30</f>
        <v>70.93138653333335</v>
      </c>
    </row>
    <row r="62" spans="1:33" ht="21" thickBot="1">
      <c r="A62" s="9"/>
      <c r="B62" s="8"/>
      <c r="C62" s="9"/>
      <c r="D62" s="8"/>
      <c r="E62" s="12"/>
      <c r="F62" s="8"/>
      <c r="G62" s="8"/>
      <c r="H62" s="12"/>
      <c r="I62" s="12"/>
      <c r="J62" s="12"/>
      <c r="K62" s="15"/>
      <c r="L62" s="12"/>
      <c r="M62" s="12"/>
      <c r="N62" s="12"/>
      <c r="O62" s="12"/>
      <c r="P62" s="12"/>
      <c r="Q62" s="12"/>
      <c r="R62" s="12"/>
      <c r="S62" s="15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5"/>
    </row>
    <row r="63" spans="1:33" ht="21" thickBot="1">
      <c r="A63" s="9" t="s">
        <v>18</v>
      </c>
      <c r="B63" s="47">
        <f>-SUM(B27+B29+B42+B43+B52+B54)</f>
        <v>-0.5</v>
      </c>
      <c r="C63" s="47">
        <f aca="true" t="shared" si="6" ref="C63:AE63">-SUM(C27+C29+C42+C43+C52+C54)</f>
        <v>-0.8</v>
      </c>
      <c r="D63" s="47">
        <f t="shared" si="6"/>
        <v>-0.1</v>
      </c>
      <c r="E63" s="47">
        <f t="shared" si="6"/>
        <v>0</v>
      </c>
      <c r="F63" s="47">
        <f t="shared" si="6"/>
        <v>-0.1</v>
      </c>
      <c r="G63" s="47">
        <f t="shared" si="6"/>
        <v>0</v>
      </c>
      <c r="H63" s="47">
        <f t="shared" si="6"/>
        <v>0</v>
      </c>
      <c r="I63" s="47">
        <f t="shared" si="6"/>
        <v>0</v>
      </c>
      <c r="J63" s="47">
        <f t="shared" si="6"/>
        <v>-0.4</v>
      </c>
      <c r="K63" s="47">
        <f t="shared" si="6"/>
        <v>0</v>
      </c>
      <c r="L63" s="47">
        <f t="shared" si="6"/>
        <v>-0.3</v>
      </c>
      <c r="M63" s="47">
        <f t="shared" si="6"/>
        <v>0</v>
      </c>
      <c r="N63" s="47">
        <f t="shared" si="6"/>
        <v>-0.1</v>
      </c>
      <c r="O63" s="47">
        <f t="shared" si="6"/>
        <v>-0.1</v>
      </c>
      <c r="P63" s="47">
        <f t="shared" si="6"/>
        <v>0</v>
      </c>
      <c r="Q63" s="47">
        <f t="shared" si="6"/>
        <v>0</v>
      </c>
      <c r="R63" s="47">
        <f t="shared" si="6"/>
        <v>0</v>
      </c>
      <c r="S63" s="47">
        <f t="shared" si="6"/>
        <v>0</v>
      </c>
      <c r="T63" s="47">
        <f t="shared" si="6"/>
        <v>-0.8</v>
      </c>
      <c r="U63" s="47">
        <f t="shared" si="6"/>
        <v>0</v>
      </c>
      <c r="V63" s="47">
        <f t="shared" si="6"/>
        <v>0</v>
      </c>
      <c r="W63" s="47">
        <f t="shared" si="6"/>
        <v>0</v>
      </c>
      <c r="X63" s="47">
        <f t="shared" si="6"/>
        <v>0</v>
      </c>
      <c r="Y63" s="47">
        <f t="shared" si="6"/>
        <v>0</v>
      </c>
      <c r="Z63" s="47">
        <f t="shared" si="6"/>
        <v>0</v>
      </c>
      <c r="AA63" s="47">
        <f t="shared" si="6"/>
        <v>-1.1</v>
      </c>
      <c r="AB63" s="47">
        <f t="shared" si="6"/>
        <v>-0.1</v>
      </c>
      <c r="AC63" s="47">
        <f t="shared" si="6"/>
        <v>-0.1</v>
      </c>
      <c r="AD63" s="47">
        <f t="shared" si="6"/>
        <v>-1</v>
      </c>
      <c r="AE63" s="47">
        <f t="shared" si="6"/>
        <v>0</v>
      </c>
      <c r="AF63" s="47"/>
      <c r="AG63" s="57">
        <f>SUM(B63:AE63)/30</f>
        <v>-0.18333333333333332</v>
      </c>
    </row>
    <row r="64" spans="1:33" ht="21" thickBot="1">
      <c r="A64" s="9"/>
      <c r="B64" s="8"/>
      <c r="C64" s="8"/>
      <c r="D64" s="50"/>
      <c r="E64" s="12"/>
      <c r="F64" s="8"/>
      <c r="G64" s="8"/>
      <c r="H64" s="12"/>
      <c r="I64" s="12"/>
      <c r="J64" s="12"/>
      <c r="K64" s="15"/>
      <c r="L64" s="12"/>
      <c r="M64" s="12"/>
      <c r="N64" s="12"/>
      <c r="O64" s="12"/>
      <c r="P64" s="12"/>
      <c r="Q64" s="12"/>
      <c r="R64" s="12"/>
      <c r="S64" s="15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56" t="s">
        <v>37</v>
      </c>
    </row>
    <row r="65" spans="1:33" ht="21" thickBot="1">
      <c r="A65" s="26" t="s">
        <v>25</v>
      </c>
      <c r="B65" s="43">
        <f aca="true" t="shared" si="7" ref="B65:AE65">SUM(B61:B63)</f>
        <v>76.681518</v>
      </c>
      <c r="C65" s="43">
        <f t="shared" si="7"/>
        <v>77.20138200000001</v>
      </c>
      <c r="D65" s="43">
        <f t="shared" si="7"/>
        <v>73.62624200000002</v>
      </c>
      <c r="E65" s="43">
        <f t="shared" si="7"/>
        <v>72.489672</v>
      </c>
      <c r="F65" s="43">
        <f t="shared" si="7"/>
        <v>68.616133</v>
      </c>
      <c r="G65" s="43">
        <f t="shared" si="7"/>
        <v>66.94598</v>
      </c>
      <c r="H65" s="43">
        <f t="shared" si="7"/>
        <v>72.660362</v>
      </c>
      <c r="I65" s="43">
        <f t="shared" si="7"/>
        <v>71.581928</v>
      </c>
      <c r="J65" s="43">
        <f t="shared" si="7"/>
        <v>69.561223</v>
      </c>
      <c r="K65" s="43">
        <f t="shared" si="7"/>
        <v>70.377717</v>
      </c>
      <c r="L65" s="43">
        <f t="shared" si="7"/>
        <v>68.93852800000002</v>
      </c>
      <c r="M65" s="43">
        <f t="shared" si="7"/>
        <v>66.44493</v>
      </c>
      <c r="N65" s="43">
        <f t="shared" si="7"/>
        <v>64.56539400000001</v>
      </c>
      <c r="O65" s="43">
        <f t="shared" si="7"/>
        <v>64.951695</v>
      </c>
      <c r="P65" s="43">
        <f t="shared" si="7"/>
        <v>63.208505</v>
      </c>
      <c r="Q65" s="43">
        <f t="shared" si="7"/>
        <v>67.41355800000001</v>
      </c>
      <c r="R65" s="43">
        <f t="shared" si="7"/>
        <v>70.45698399999999</v>
      </c>
      <c r="S65" s="43">
        <f t="shared" si="7"/>
        <v>72.25655300000001</v>
      </c>
      <c r="T65" s="43">
        <f t="shared" si="7"/>
        <v>77.001093</v>
      </c>
      <c r="U65" s="43">
        <f t="shared" si="7"/>
        <v>71.44493399999999</v>
      </c>
      <c r="V65" s="43">
        <f t="shared" si="7"/>
        <v>70.784049</v>
      </c>
      <c r="W65" s="43">
        <f t="shared" si="7"/>
        <v>74.64495999999998</v>
      </c>
      <c r="X65" s="43">
        <f t="shared" si="7"/>
        <v>69.47205600000001</v>
      </c>
      <c r="Y65" s="43">
        <f t="shared" si="7"/>
        <v>71.709253</v>
      </c>
      <c r="Z65" s="43">
        <f t="shared" si="7"/>
        <v>74.14300000000001</v>
      </c>
      <c r="AA65" s="43">
        <f t="shared" si="7"/>
        <v>68.149753</v>
      </c>
      <c r="AB65" s="43">
        <f t="shared" si="7"/>
        <v>77.730202</v>
      </c>
      <c r="AC65" s="43">
        <f t="shared" si="7"/>
        <v>69.26493400000001</v>
      </c>
      <c r="AD65" s="43">
        <f t="shared" si="7"/>
        <v>73.817511</v>
      </c>
      <c r="AE65" s="43">
        <f t="shared" si="7"/>
        <v>66.301547</v>
      </c>
      <c r="AF65" s="43"/>
      <c r="AG65" s="57">
        <f>SUM(B65:AE65)/30</f>
        <v>70.74805320000002</v>
      </c>
    </row>
    <row r="66" spans="1:16" ht="20.25">
      <c r="A66" s="11"/>
      <c r="B66" s="14"/>
      <c r="C66" s="7"/>
      <c r="D66" s="7"/>
      <c r="E66" s="7"/>
      <c r="F66" s="7"/>
      <c r="G66" s="7"/>
      <c r="H66" s="8"/>
      <c r="I66" s="12"/>
      <c r="J66" s="12"/>
      <c r="K66" s="12"/>
      <c r="L66" s="12"/>
      <c r="M66" s="12"/>
      <c r="N66" s="12"/>
      <c r="O66" s="12"/>
      <c r="P66" s="12"/>
    </row>
    <row r="67" spans="1:33" ht="20.25">
      <c r="A67" s="1" t="s">
        <v>22</v>
      </c>
      <c r="B67" s="9"/>
      <c r="C67" s="9"/>
      <c r="D67" s="9"/>
      <c r="E67" s="9"/>
      <c r="F67" s="9"/>
      <c r="G67" s="9"/>
      <c r="H67" s="9"/>
      <c r="I67" s="20"/>
      <c r="J67" s="20"/>
      <c r="K67" s="20"/>
      <c r="L67" s="20"/>
      <c r="M67" s="20"/>
      <c r="N67" s="20"/>
      <c r="O67" s="20"/>
      <c r="P67" s="20"/>
      <c r="Q67" s="8"/>
      <c r="R67" s="8"/>
      <c r="S67" s="9"/>
      <c r="T67" s="9"/>
      <c r="U67" s="9"/>
      <c r="V67" s="9"/>
      <c r="W67" s="9"/>
      <c r="X67" s="9"/>
      <c r="Y67" s="9"/>
      <c r="Z67" s="20"/>
      <c r="AA67" s="20"/>
      <c r="AB67" s="20"/>
      <c r="AC67" s="20"/>
      <c r="AD67" s="20"/>
      <c r="AE67" s="20"/>
      <c r="AF67" s="20"/>
      <c r="AG67" s="20"/>
    </row>
    <row r="68" spans="2:34" ht="20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</row>
    <row r="69" spans="1:34" ht="20.25">
      <c r="A69" s="9"/>
      <c r="B69" s="9"/>
      <c r="C69" s="9"/>
      <c r="D69" s="9"/>
      <c r="E69" s="9"/>
      <c r="F69" s="9"/>
      <c r="G69" s="9"/>
      <c r="H69" s="9"/>
      <c r="I69" s="20"/>
      <c r="J69" s="20"/>
      <c r="K69" s="20"/>
      <c r="L69" s="20"/>
      <c r="M69" s="20"/>
      <c r="N69" s="20"/>
      <c r="O69" s="20"/>
      <c r="P69" s="20"/>
      <c r="Q69" s="8"/>
      <c r="R69" s="8"/>
      <c r="S69" s="9"/>
      <c r="T69" s="9"/>
      <c r="U69" s="9"/>
      <c r="V69" s="9"/>
      <c r="W69" s="9"/>
      <c r="X69" s="9"/>
      <c r="Y69" s="9"/>
      <c r="Z69" s="20"/>
      <c r="AA69" s="20"/>
      <c r="AB69" s="20"/>
      <c r="AC69" s="20"/>
      <c r="AD69" s="20"/>
      <c r="AE69" s="20"/>
      <c r="AF69" s="20"/>
      <c r="AG69" s="20"/>
      <c r="AH69" s="11"/>
    </row>
    <row r="70" spans="1:16" ht="20.25">
      <c r="A70" s="9"/>
      <c r="B70" s="9"/>
      <c r="C70" s="9"/>
      <c r="D70" s="9"/>
      <c r="E70" s="9"/>
      <c r="F70" s="9"/>
      <c r="G70" s="9"/>
      <c r="H70" s="9"/>
      <c r="I70" s="20"/>
      <c r="J70" s="20"/>
      <c r="K70" s="20"/>
      <c r="L70" s="20"/>
      <c r="M70" s="20"/>
      <c r="N70" s="20"/>
      <c r="O70" s="20"/>
      <c r="P70" s="20"/>
    </row>
    <row r="79" ht="20.25">
      <c r="AH79" s="11"/>
    </row>
    <row r="80" ht="20.25">
      <c r="AH80" s="11"/>
    </row>
  </sheetData>
  <mergeCells count="6">
    <mergeCell ref="A5:AH5"/>
    <mergeCell ref="A6:AH6"/>
    <mergeCell ref="A1:AH1"/>
    <mergeCell ref="A2:AH2"/>
    <mergeCell ref="A3:AH3"/>
    <mergeCell ref="A4:AH4"/>
  </mergeCells>
  <printOptions/>
  <pageMargins left="0.54" right="0.18" top="0.55" bottom="0.52" header="0.5" footer="0.5"/>
  <pageSetup horizontalDpi="300" verticalDpi="300" orientation="landscape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80"/>
  <sheetViews>
    <sheetView zoomScale="50" zoomScaleNormal="50" workbookViewId="0" topLeftCell="A1">
      <pane xSplit="1" ySplit="11" topLeftCell="K47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K63" sqref="K63"/>
    </sheetView>
  </sheetViews>
  <sheetFormatPr defaultColWidth="8.88671875" defaultRowHeight="15"/>
  <cols>
    <col min="1" max="1" width="30.4453125" style="22" customWidth="1"/>
    <col min="2" max="2" width="8.4453125" style="22" customWidth="1"/>
    <col min="3" max="3" width="10.21484375" style="22" customWidth="1"/>
    <col min="4" max="4" width="8.4453125" style="22" customWidth="1"/>
    <col min="5" max="5" width="9.3359375" style="22" customWidth="1"/>
    <col min="6" max="6" width="9.77734375" style="22" customWidth="1"/>
    <col min="7" max="8" width="8.4453125" style="22" customWidth="1"/>
    <col min="9" max="9" width="9.99609375" style="22" customWidth="1"/>
    <col min="10" max="10" width="8.6640625" style="22" customWidth="1"/>
    <col min="11" max="11" width="10.88671875" style="22" customWidth="1"/>
    <col min="12" max="13" width="8.4453125" style="22" customWidth="1"/>
    <col min="14" max="14" width="8.6640625" style="22" customWidth="1"/>
    <col min="15" max="15" width="11.5546875" style="22" customWidth="1"/>
    <col min="16" max="17" width="8.4453125" style="22" customWidth="1"/>
    <col min="18" max="18" width="9.99609375" style="22" customWidth="1"/>
    <col min="19" max="19" width="11.3359375" style="22" customWidth="1"/>
    <col min="20" max="20" width="12.88671875" style="22" customWidth="1"/>
    <col min="21" max="21" width="8.4453125" style="22" customWidth="1"/>
    <col min="22" max="22" width="10.4453125" style="22" customWidth="1"/>
    <col min="23" max="23" width="8.4453125" style="22" customWidth="1"/>
    <col min="24" max="24" width="10.21484375" style="22" customWidth="1"/>
    <col min="25" max="26" width="9.77734375" style="22" customWidth="1"/>
    <col min="27" max="27" width="8.88671875" style="22" customWidth="1"/>
    <col min="28" max="28" width="10.6640625" style="22" customWidth="1"/>
    <col min="29" max="29" width="11.99609375" style="22" customWidth="1"/>
    <col min="30" max="30" width="12.88671875" style="22" customWidth="1"/>
    <col min="31" max="32" width="8.4453125" style="22" customWidth="1"/>
    <col min="33" max="33" width="13.6640625" style="22" customWidth="1"/>
    <col min="34" max="34" width="8.77734375" style="22" customWidth="1"/>
  </cols>
  <sheetData>
    <row r="1" spans="1:34" ht="20.25">
      <c r="A1" s="155" t="s">
        <v>24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</row>
    <row r="2" spans="1:34" ht="20.25">
      <c r="A2" s="155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4" ht="20.25">
      <c r="A3" s="157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</row>
    <row r="4" spans="1:34" ht="20.25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</row>
    <row r="5" spans="1:34" ht="20.25">
      <c r="A5" s="155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</row>
    <row r="6" spans="1:34" ht="20.25">
      <c r="A6" s="157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</row>
    <row r="7" spans="1:34" ht="20.25">
      <c r="A7" s="2" t="s">
        <v>26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20.25">
      <c r="A8" s="2">
        <v>39269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20.25">
      <c r="A9" s="4" t="s">
        <v>23</v>
      </c>
      <c r="Z9" s="5"/>
      <c r="AA9" s="4"/>
      <c r="AB9" s="5"/>
      <c r="AC9" s="5"/>
      <c r="AD9" s="5"/>
      <c r="AE9" s="5"/>
      <c r="AF9" s="5"/>
      <c r="AG9" s="5"/>
      <c r="AH9" s="3"/>
    </row>
    <row r="10" spans="1:36" ht="20.25">
      <c r="A10" s="7"/>
      <c r="B10" s="8" t="s">
        <v>33</v>
      </c>
      <c r="C10" s="8" t="s">
        <v>34</v>
      </c>
      <c r="D10" s="8" t="s">
        <v>31</v>
      </c>
      <c r="E10" s="8" t="s">
        <v>35</v>
      </c>
      <c r="F10" s="8" t="s">
        <v>31</v>
      </c>
      <c r="G10" s="8" t="s">
        <v>32</v>
      </c>
      <c r="H10" s="8" t="s">
        <v>33</v>
      </c>
      <c r="I10" s="8" t="s">
        <v>33</v>
      </c>
      <c r="J10" s="8" t="s">
        <v>34</v>
      </c>
      <c r="K10" s="8" t="s">
        <v>31</v>
      </c>
      <c r="L10" s="8" t="s">
        <v>35</v>
      </c>
      <c r="M10" s="8" t="s">
        <v>31</v>
      </c>
      <c r="N10" s="8" t="s">
        <v>32</v>
      </c>
      <c r="O10" s="8" t="s">
        <v>33</v>
      </c>
      <c r="P10" s="8" t="s">
        <v>33</v>
      </c>
      <c r="Q10" s="8" t="s">
        <v>34</v>
      </c>
      <c r="R10" s="8" t="s">
        <v>31</v>
      </c>
      <c r="S10" s="8" t="s">
        <v>35</v>
      </c>
      <c r="T10" s="8" t="s">
        <v>31</v>
      </c>
      <c r="U10" s="8" t="s">
        <v>32</v>
      </c>
      <c r="V10" s="8" t="s">
        <v>33</v>
      </c>
      <c r="W10" s="8" t="s">
        <v>33</v>
      </c>
      <c r="X10" s="8" t="s">
        <v>34</v>
      </c>
      <c r="Y10" s="8" t="s">
        <v>31</v>
      </c>
      <c r="Z10" s="8" t="s">
        <v>35</v>
      </c>
      <c r="AA10" s="8" t="s">
        <v>31</v>
      </c>
      <c r="AB10" s="8" t="s">
        <v>32</v>
      </c>
      <c r="AC10" s="8" t="s">
        <v>33</v>
      </c>
      <c r="AD10" s="8" t="s">
        <v>33</v>
      </c>
      <c r="AE10" s="8" t="s">
        <v>34</v>
      </c>
      <c r="AF10" s="8" t="s">
        <v>31</v>
      </c>
      <c r="AG10" s="8"/>
      <c r="AH10" s="8"/>
      <c r="AI10" s="8"/>
      <c r="AJ10" s="8"/>
    </row>
    <row r="11" spans="1:34" ht="20.25">
      <c r="A11" s="9"/>
      <c r="B11" s="10">
        <v>1</v>
      </c>
      <c r="C11" s="10">
        <v>2</v>
      </c>
      <c r="D11" s="10">
        <v>3</v>
      </c>
      <c r="E11" s="10">
        <v>4</v>
      </c>
      <c r="F11" s="10">
        <v>5</v>
      </c>
      <c r="G11" s="10">
        <v>6</v>
      </c>
      <c r="H11" s="10">
        <v>7</v>
      </c>
      <c r="I11" s="10">
        <v>8</v>
      </c>
      <c r="J11" s="10">
        <v>9</v>
      </c>
      <c r="K11" s="16">
        <v>10</v>
      </c>
      <c r="L11" s="10">
        <v>11</v>
      </c>
      <c r="M11" s="10">
        <v>12</v>
      </c>
      <c r="N11" s="10">
        <v>13</v>
      </c>
      <c r="O11" s="10">
        <v>14</v>
      </c>
      <c r="P11" s="10">
        <v>15</v>
      </c>
      <c r="Q11" s="17">
        <v>16</v>
      </c>
      <c r="R11" s="17">
        <v>17</v>
      </c>
      <c r="S11" s="18">
        <v>18</v>
      </c>
      <c r="T11" s="19">
        <v>19</v>
      </c>
      <c r="U11" s="19">
        <v>20</v>
      </c>
      <c r="V11" s="19">
        <v>21</v>
      </c>
      <c r="W11" s="19">
        <v>22</v>
      </c>
      <c r="X11" s="19">
        <v>23</v>
      </c>
      <c r="Y11" s="19">
        <v>24</v>
      </c>
      <c r="Z11" s="17">
        <v>25</v>
      </c>
      <c r="AA11" s="17">
        <v>26</v>
      </c>
      <c r="AB11" s="17">
        <v>27</v>
      </c>
      <c r="AC11" s="17">
        <v>28</v>
      </c>
      <c r="AD11" s="17">
        <v>29</v>
      </c>
      <c r="AE11" s="17">
        <v>30</v>
      </c>
      <c r="AF11" s="17">
        <v>31</v>
      </c>
      <c r="AG11" s="17"/>
      <c r="AH11" s="3"/>
    </row>
    <row r="12" spans="1:34" ht="20.25">
      <c r="A12" s="11" t="s">
        <v>1</v>
      </c>
      <c r="B12" s="9"/>
      <c r="C12" s="9"/>
      <c r="D12" s="9"/>
      <c r="E12" s="9"/>
      <c r="F12" s="9"/>
      <c r="G12" s="9"/>
      <c r="H12" s="9"/>
      <c r="I12" s="20"/>
      <c r="J12" s="20"/>
      <c r="K12" s="52"/>
      <c r="L12" s="20"/>
      <c r="M12" s="20"/>
      <c r="N12" s="20"/>
      <c r="O12" s="20"/>
      <c r="P12" s="20"/>
      <c r="Q12" s="12"/>
      <c r="R12" s="12"/>
      <c r="S12" s="53"/>
      <c r="T12" s="8"/>
      <c r="U12" s="8"/>
      <c r="V12" s="8"/>
      <c r="W12" s="8"/>
      <c r="X12" s="8"/>
      <c r="Y12" s="8"/>
      <c r="Z12" s="12"/>
      <c r="AA12" s="12"/>
      <c r="AB12" s="12"/>
      <c r="AC12" s="12"/>
      <c r="AD12" s="12"/>
      <c r="AE12" s="12"/>
      <c r="AF12" s="12"/>
      <c r="AG12" s="12"/>
      <c r="AH12" s="74"/>
    </row>
    <row r="13" spans="1:34" ht="20.25">
      <c r="A13" s="9"/>
      <c r="B13" s="8"/>
      <c r="C13" s="8"/>
      <c r="D13" s="8"/>
      <c r="E13" s="8"/>
      <c r="F13" s="8"/>
      <c r="G13" s="8"/>
      <c r="H13" s="8"/>
      <c r="I13" s="12"/>
      <c r="J13" s="12"/>
      <c r="K13" s="15"/>
      <c r="L13" s="12"/>
      <c r="M13" s="12"/>
      <c r="N13" s="12"/>
      <c r="O13" s="12"/>
      <c r="P13" s="12"/>
      <c r="Q13" s="12"/>
      <c r="R13" s="12"/>
      <c r="S13" s="15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75"/>
    </row>
    <row r="14" spans="1:34" ht="20.25">
      <c r="A14" s="9" t="s">
        <v>2</v>
      </c>
      <c r="B14" s="15">
        <v>5.5</v>
      </c>
      <c r="C14" s="15">
        <v>6.8</v>
      </c>
      <c r="D14" s="15">
        <v>6.4</v>
      </c>
      <c r="E14" s="15">
        <v>5.7</v>
      </c>
      <c r="F14" s="15">
        <v>6.7</v>
      </c>
      <c r="G14" s="15">
        <v>5.8</v>
      </c>
      <c r="H14" s="15">
        <v>4.6</v>
      </c>
      <c r="I14" s="15">
        <v>5</v>
      </c>
      <c r="J14" s="15">
        <v>5.1</v>
      </c>
      <c r="K14" s="15">
        <v>6.3</v>
      </c>
      <c r="L14" s="15">
        <v>4.7</v>
      </c>
      <c r="M14" s="15">
        <v>4.6</v>
      </c>
      <c r="N14" s="15">
        <v>6.3</v>
      </c>
      <c r="O14" s="15">
        <v>5.2</v>
      </c>
      <c r="P14" s="15">
        <v>5.3</v>
      </c>
      <c r="Q14" s="15">
        <v>6.2</v>
      </c>
      <c r="R14" s="15">
        <v>5.4</v>
      </c>
      <c r="S14" s="15">
        <v>5.6</v>
      </c>
      <c r="T14" s="15">
        <v>6.1</v>
      </c>
      <c r="U14" s="15">
        <v>6</v>
      </c>
      <c r="V14" s="15">
        <v>5.6</v>
      </c>
      <c r="W14" s="15">
        <v>4.5</v>
      </c>
      <c r="X14" s="15">
        <v>5.3</v>
      </c>
      <c r="Y14" s="15">
        <v>5.3</v>
      </c>
      <c r="Z14" s="15">
        <v>5.2</v>
      </c>
      <c r="AA14" s="15">
        <v>5.1</v>
      </c>
      <c r="AB14" s="15">
        <v>5.4</v>
      </c>
      <c r="AC14" s="15">
        <v>4.9</v>
      </c>
      <c r="AD14" s="15">
        <v>5</v>
      </c>
      <c r="AE14" s="15">
        <v>5.8</v>
      </c>
      <c r="AF14" s="15">
        <v>5.1</v>
      </c>
      <c r="AG14" s="15"/>
      <c r="AH14" s="53"/>
    </row>
    <row r="15" spans="1:34" ht="20.25">
      <c r="A15" s="9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64"/>
    </row>
    <row r="16" spans="1:34" ht="21" thickBot="1">
      <c r="A16" s="9" t="s">
        <v>3</v>
      </c>
      <c r="B16" s="15">
        <v>13.5</v>
      </c>
      <c r="C16" s="15">
        <v>15.8</v>
      </c>
      <c r="D16" s="67">
        <v>15.1</v>
      </c>
      <c r="E16" s="67">
        <v>14.5</v>
      </c>
      <c r="F16" s="67">
        <v>15.8</v>
      </c>
      <c r="G16" s="67">
        <v>13.7</v>
      </c>
      <c r="H16" s="67">
        <v>15.4</v>
      </c>
      <c r="I16" s="67">
        <v>15</v>
      </c>
      <c r="J16" s="67">
        <v>19.9</v>
      </c>
      <c r="K16" s="67">
        <v>18.1</v>
      </c>
      <c r="L16" s="67">
        <v>16.1</v>
      </c>
      <c r="M16" s="67">
        <v>15.5</v>
      </c>
      <c r="N16" s="67">
        <v>17.7</v>
      </c>
      <c r="O16" s="67">
        <v>17.4</v>
      </c>
      <c r="P16" s="67">
        <v>18.4</v>
      </c>
      <c r="Q16" s="67">
        <v>18.4</v>
      </c>
      <c r="R16" s="67">
        <v>16.5</v>
      </c>
      <c r="S16" s="67">
        <v>19.6</v>
      </c>
      <c r="T16" s="67">
        <v>17.2</v>
      </c>
      <c r="U16" s="67">
        <v>16.2</v>
      </c>
      <c r="V16" s="67">
        <v>15.4</v>
      </c>
      <c r="W16" s="67">
        <v>17.3</v>
      </c>
      <c r="X16" s="67">
        <v>15</v>
      </c>
      <c r="Y16" s="67">
        <v>16.2</v>
      </c>
      <c r="Z16" s="67">
        <v>18.1</v>
      </c>
      <c r="AA16" s="67">
        <v>18.2</v>
      </c>
      <c r="AB16" s="67">
        <v>17.2</v>
      </c>
      <c r="AC16" s="67">
        <v>15.7</v>
      </c>
      <c r="AD16" s="67">
        <v>14.8</v>
      </c>
      <c r="AE16" s="67">
        <v>16.3</v>
      </c>
      <c r="AF16" s="67">
        <v>16.8</v>
      </c>
      <c r="AG16" s="58"/>
      <c r="AH16" s="64"/>
    </row>
    <row r="17" spans="1:34" ht="33">
      <c r="A17" s="9"/>
      <c r="B17" s="49"/>
      <c r="C17" s="49"/>
      <c r="D17" s="58"/>
      <c r="E17" s="15"/>
      <c r="F17" s="15"/>
      <c r="G17" s="15"/>
      <c r="H17" s="15"/>
      <c r="I17" s="15"/>
      <c r="J17" s="58"/>
      <c r="K17" s="58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68" t="s">
        <v>38</v>
      </c>
      <c r="AH17" s="21"/>
    </row>
    <row r="18" spans="1:34" ht="33.75" thickBot="1">
      <c r="A18" s="9"/>
      <c r="B18" s="69">
        <f aca="true" t="shared" si="0" ref="B18:AF18">SUM(B14:B16)</f>
        <v>19</v>
      </c>
      <c r="C18" s="69">
        <f t="shared" si="0"/>
        <v>22.6</v>
      </c>
      <c r="D18" s="69">
        <f t="shared" si="0"/>
        <v>21.5</v>
      </c>
      <c r="E18" s="69">
        <f t="shared" si="0"/>
        <v>20.2</v>
      </c>
      <c r="F18" s="69">
        <f t="shared" si="0"/>
        <v>22.5</v>
      </c>
      <c r="G18" s="69">
        <f t="shared" si="0"/>
        <v>19.5</v>
      </c>
      <c r="H18" s="69">
        <f t="shared" si="0"/>
        <v>20</v>
      </c>
      <c r="I18" s="69">
        <f t="shared" si="0"/>
        <v>20</v>
      </c>
      <c r="J18" s="69">
        <f t="shared" si="0"/>
        <v>25</v>
      </c>
      <c r="K18" s="69">
        <f t="shared" si="0"/>
        <v>24.400000000000002</v>
      </c>
      <c r="L18" s="69">
        <f t="shared" si="0"/>
        <v>20.8</v>
      </c>
      <c r="M18" s="69">
        <f t="shared" si="0"/>
        <v>20.1</v>
      </c>
      <c r="N18" s="69">
        <f t="shared" si="0"/>
        <v>24</v>
      </c>
      <c r="O18" s="69">
        <f t="shared" si="0"/>
        <v>22.599999999999998</v>
      </c>
      <c r="P18" s="69">
        <f t="shared" si="0"/>
        <v>23.7</v>
      </c>
      <c r="Q18" s="69">
        <f t="shared" si="0"/>
        <v>24.599999999999998</v>
      </c>
      <c r="R18" s="69">
        <f t="shared" si="0"/>
        <v>21.9</v>
      </c>
      <c r="S18" s="69">
        <f t="shared" si="0"/>
        <v>25.200000000000003</v>
      </c>
      <c r="T18" s="69">
        <f t="shared" si="0"/>
        <v>23.299999999999997</v>
      </c>
      <c r="U18" s="69">
        <f t="shared" si="0"/>
        <v>22.2</v>
      </c>
      <c r="V18" s="69">
        <f t="shared" si="0"/>
        <v>21</v>
      </c>
      <c r="W18" s="69">
        <f t="shared" si="0"/>
        <v>21.8</v>
      </c>
      <c r="X18" s="69">
        <f t="shared" si="0"/>
        <v>20.3</v>
      </c>
      <c r="Y18" s="69">
        <f t="shared" si="0"/>
        <v>21.5</v>
      </c>
      <c r="Z18" s="69">
        <f t="shared" si="0"/>
        <v>23.3</v>
      </c>
      <c r="AA18" s="69">
        <f t="shared" si="0"/>
        <v>23.299999999999997</v>
      </c>
      <c r="AB18" s="69">
        <f t="shared" si="0"/>
        <v>22.6</v>
      </c>
      <c r="AC18" s="69">
        <f t="shared" si="0"/>
        <v>20.6</v>
      </c>
      <c r="AD18" s="69">
        <f t="shared" si="0"/>
        <v>19.8</v>
      </c>
      <c r="AE18" s="69">
        <f t="shared" si="0"/>
        <v>22.1</v>
      </c>
      <c r="AF18" s="69">
        <f t="shared" si="0"/>
        <v>21.9</v>
      </c>
      <c r="AG18" s="70">
        <f>SUM(B18:AE18)/31</f>
        <v>21.270967741935483</v>
      </c>
      <c r="AH18" s="64"/>
    </row>
    <row r="19" spans="1:34" ht="20.25">
      <c r="A19" s="11" t="s">
        <v>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64"/>
    </row>
    <row r="20" spans="1:34" ht="20.25">
      <c r="A20" s="9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21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64"/>
    </row>
    <row r="21" spans="1:34" ht="20.25">
      <c r="A21" s="9" t="s">
        <v>21</v>
      </c>
      <c r="B21" s="71">
        <v>17.393877</v>
      </c>
      <c r="C21" s="71">
        <v>17.445671</v>
      </c>
      <c r="D21" s="71">
        <v>16.481125</v>
      </c>
      <c r="E21" s="71">
        <v>16.279442</v>
      </c>
      <c r="F21" s="71">
        <v>15.752433</v>
      </c>
      <c r="G21" s="71">
        <v>16.706458</v>
      </c>
      <c r="H21" s="71">
        <v>16.851325</v>
      </c>
      <c r="I21" s="71">
        <v>18.25952</v>
      </c>
      <c r="J21" s="41">
        <v>19.394318</v>
      </c>
      <c r="K21" s="41">
        <v>18.975783</v>
      </c>
      <c r="L21" s="41">
        <v>18.297894</v>
      </c>
      <c r="M21" s="41">
        <v>15.791077</v>
      </c>
      <c r="N21" s="24">
        <v>16.971009</v>
      </c>
      <c r="O21" s="24">
        <v>17.927326</v>
      </c>
      <c r="P21" s="24">
        <v>18.602805</v>
      </c>
      <c r="Q21" s="24">
        <v>19.265928</v>
      </c>
      <c r="R21" s="24">
        <v>15.26339</v>
      </c>
      <c r="S21" s="25">
        <v>17.247194</v>
      </c>
      <c r="T21" s="24">
        <v>16.999393</v>
      </c>
      <c r="U21" s="24">
        <v>16.588764</v>
      </c>
      <c r="V21" s="24">
        <v>16.989652</v>
      </c>
      <c r="W21" s="24">
        <v>18.149733</v>
      </c>
      <c r="X21" s="24">
        <v>16.513073</v>
      </c>
      <c r="Y21" s="24">
        <v>18.037642</v>
      </c>
      <c r="Z21" s="24">
        <v>18.199357</v>
      </c>
      <c r="AA21" s="24">
        <v>18.198697</v>
      </c>
      <c r="AB21" s="24">
        <v>19.162713</v>
      </c>
      <c r="AC21" s="24">
        <v>15.961608</v>
      </c>
      <c r="AD21" s="24">
        <v>15.455916</v>
      </c>
      <c r="AE21" s="24">
        <v>15.80457</v>
      </c>
      <c r="AF21" s="24">
        <v>15.593772</v>
      </c>
      <c r="AG21" s="15"/>
      <c r="AH21" s="64"/>
    </row>
    <row r="22" spans="1:34" ht="20.25">
      <c r="A22" s="9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24"/>
      <c r="O22" s="24"/>
      <c r="P22" s="24"/>
      <c r="Q22" s="24"/>
      <c r="R22" s="24"/>
      <c r="S22" s="25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15"/>
      <c r="AH22" s="64"/>
    </row>
    <row r="23" spans="1:34" ht="20.25">
      <c r="A23" s="8" t="s">
        <v>36</v>
      </c>
      <c r="B23" s="41">
        <v>0.86764</v>
      </c>
      <c r="C23" s="41">
        <v>0.67598</v>
      </c>
      <c r="D23" s="41">
        <v>0</v>
      </c>
      <c r="E23" s="41">
        <v>0.202883</v>
      </c>
      <c r="F23" s="41">
        <v>0.424481</v>
      </c>
      <c r="G23" s="41">
        <v>0</v>
      </c>
      <c r="H23" s="41">
        <v>0</v>
      </c>
      <c r="I23" s="41">
        <v>0.208852</v>
      </c>
      <c r="J23" s="41">
        <v>0.865011</v>
      </c>
      <c r="K23" s="41">
        <v>0.996152</v>
      </c>
      <c r="L23" s="41">
        <v>0.455648</v>
      </c>
      <c r="M23" s="41">
        <v>0</v>
      </c>
      <c r="N23" s="24">
        <v>0.163304</v>
      </c>
      <c r="O23" s="24">
        <v>0.589142</v>
      </c>
      <c r="P23" s="24">
        <v>0.587943</v>
      </c>
      <c r="Q23" s="24">
        <v>0.766027</v>
      </c>
      <c r="R23" s="24">
        <v>0.200293</v>
      </c>
      <c r="S23" s="25">
        <v>0.550417</v>
      </c>
      <c r="T23" s="24">
        <v>0.248136</v>
      </c>
      <c r="U23" s="24">
        <v>0.625199</v>
      </c>
      <c r="V23" s="24">
        <v>0.781538</v>
      </c>
      <c r="W23" s="24">
        <v>0.793</v>
      </c>
      <c r="X23" s="24">
        <v>0.759974</v>
      </c>
      <c r="Y23" s="24">
        <v>0.616452</v>
      </c>
      <c r="Z23" s="24">
        <v>0.32335</v>
      </c>
      <c r="AA23" s="24">
        <v>0.911366</v>
      </c>
      <c r="AB23" s="24">
        <v>0.219035</v>
      </c>
      <c r="AC23" s="24">
        <v>1.35539</v>
      </c>
      <c r="AD23" s="24">
        <v>0.629095</v>
      </c>
      <c r="AE23" s="24">
        <v>0.627065</v>
      </c>
      <c r="AF23" s="24">
        <v>0.631471</v>
      </c>
      <c r="AG23" s="15"/>
      <c r="AH23" s="64"/>
    </row>
    <row r="24" spans="1:34" ht="20.25">
      <c r="A24" s="9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24"/>
      <c r="O24" s="24"/>
      <c r="P24" s="24"/>
      <c r="Q24" s="24"/>
      <c r="R24" s="24"/>
      <c r="S24" s="25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15"/>
      <c r="AH24" s="64"/>
    </row>
    <row r="25" spans="1:34" ht="20.25">
      <c r="A25" s="9" t="s">
        <v>6</v>
      </c>
      <c r="B25" s="41">
        <v>3.410579</v>
      </c>
      <c r="C25" s="41">
        <v>3.561739</v>
      </c>
      <c r="D25" s="41">
        <v>3.656709</v>
      </c>
      <c r="E25" s="41">
        <v>3.594549</v>
      </c>
      <c r="F25" s="41">
        <v>3.493688</v>
      </c>
      <c r="G25" s="41">
        <v>3.568665</v>
      </c>
      <c r="H25" s="41">
        <v>3.498802</v>
      </c>
      <c r="I25" s="41">
        <v>3.660126</v>
      </c>
      <c r="J25" s="41">
        <v>3.774356</v>
      </c>
      <c r="K25" s="41">
        <v>3.581779</v>
      </c>
      <c r="L25" s="41">
        <v>3.515384</v>
      </c>
      <c r="M25" s="41">
        <v>3.563626</v>
      </c>
      <c r="N25" s="24">
        <v>3.614118</v>
      </c>
      <c r="O25" s="24">
        <v>3.507357</v>
      </c>
      <c r="P25" s="24">
        <v>3.576585</v>
      </c>
      <c r="Q25" s="24">
        <v>3.654092</v>
      </c>
      <c r="R25" s="24">
        <v>3.538836</v>
      </c>
      <c r="S25" s="25">
        <v>3.564951</v>
      </c>
      <c r="T25" s="24">
        <v>3.440443</v>
      </c>
      <c r="U25" s="24">
        <v>3.524211</v>
      </c>
      <c r="V25" s="24">
        <v>3.55964</v>
      </c>
      <c r="W25" s="24">
        <v>3.601531</v>
      </c>
      <c r="X25" s="24">
        <v>3.673573</v>
      </c>
      <c r="Y25" s="24">
        <v>3.537423</v>
      </c>
      <c r="Z25" s="24">
        <v>3.684351</v>
      </c>
      <c r="AA25" s="24">
        <v>3.434078</v>
      </c>
      <c r="AB25" s="24">
        <v>3.493141</v>
      </c>
      <c r="AC25" s="24">
        <v>3.381304</v>
      </c>
      <c r="AD25" s="24">
        <v>3.474804</v>
      </c>
      <c r="AE25" s="24">
        <v>3.540559</v>
      </c>
      <c r="AF25" s="24">
        <v>3.608559</v>
      </c>
      <c r="AG25" s="15"/>
      <c r="AH25" s="64"/>
    </row>
    <row r="26" spans="1:34" ht="20.25">
      <c r="A26" s="9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24"/>
      <c r="O26" s="24"/>
      <c r="P26" s="24"/>
      <c r="Q26" s="24"/>
      <c r="R26" s="24"/>
      <c r="S26" s="25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15"/>
      <c r="AH26" s="64"/>
    </row>
    <row r="27" spans="1:34" ht="20.25">
      <c r="A27" s="9" t="s">
        <v>7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15"/>
      <c r="AH27" s="64"/>
    </row>
    <row r="28" spans="1:34" ht="20.25">
      <c r="A28" s="9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24"/>
      <c r="O28" s="24"/>
      <c r="P28" s="24"/>
      <c r="Q28" s="24"/>
      <c r="R28" s="24"/>
      <c r="S28" s="25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15"/>
      <c r="AH28" s="64"/>
    </row>
    <row r="29" spans="1:34" ht="21" thickBot="1">
      <c r="A29" s="9" t="s">
        <v>8</v>
      </c>
      <c r="B29" s="41">
        <v>0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5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15"/>
      <c r="AH29" s="64"/>
    </row>
    <row r="30" spans="1:34" ht="33">
      <c r="A30" s="9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68" t="s">
        <v>38</v>
      </c>
      <c r="AH30" s="21"/>
    </row>
    <row r="31" spans="1:34" ht="33.75" thickBot="1">
      <c r="A31" s="9"/>
      <c r="B31" s="69">
        <f aca="true" t="shared" si="1" ref="B31:AF31">SUM(B21:B30)</f>
        <v>21.672096</v>
      </c>
      <c r="C31" s="69">
        <f t="shared" si="1"/>
        <v>21.68339</v>
      </c>
      <c r="D31" s="69">
        <f t="shared" si="1"/>
        <v>20.137833999999998</v>
      </c>
      <c r="E31" s="69">
        <f t="shared" si="1"/>
        <v>20.076874</v>
      </c>
      <c r="F31" s="69">
        <f t="shared" si="1"/>
        <v>19.670602</v>
      </c>
      <c r="G31" s="69">
        <f t="shared" si="1"/>
        <v>20.275123</v>
      </c>
      <c r="H31" s="69">
        <f t="shared" si="1"/>
        <v>20.350127</v>
      </c>
      <c r="I31" s="69">
        <f t="shared" si="1"/>
        <v>22.128498</v>
      </c>
      <c r="J31" s="69">
        <f t="shared" si="1"/>
        <v>24.033685</v>
      </c>
      <c r="K31" s="69">
        <f t="shared" si="1"/>
        <v>23.553714</v>
      </c>
      <c r="L31" s="69">
        <f t="shared" si="1"/>
        <v>22.268926</v>
      </c>
      <c r="M31" s="69">
        <f t="shared" si="1"/>
        <v>19.354703</v>
      </c>
      <c r="N31" s="69">
        <f t="shared" si="1"/>
        <v>20.748431</v>
      </c>
      <c r="O31" s="69">
        <f t="shared" si="1"/>
        <v>22.023825</v>
      </c>
      <c r="P31" s="69">
        <f t="shared" si="1"/>
        <v>22.767333</v>
      </c>
      <c r="Q31" s="69">
        <f t="shared" si="1"/>
        <v>23.686047</v>
      </c>
      <c r="R31" s="69">
        <f t="shared" si="1"/>
        <v>19.002519</v>
      </c>
      <c r="S31" s="69">
        <f t="shared" si="1"/>
        <v>21.362562</v>
      </c>
      <c r="T31" s="69">
        <f t="shared" si="1"/>
        <v>20.687972000000002</v>
      </c>
      <c r="U31" s="69">
        <f t="shared" si="1"/>
        <v>20.738174</v>
      </c>
      <c r="V31" s="69">
        <f t="shared" si="1"/>
        <v>21.33083</v>
      </c>
      <c r="W31" s="69">
        <f t="shared" si="1"/>
        <v>22.544264000000002</v>
      </c>
      <c r="X31" s="69">
        <f t="shared" si="1"/>
        <v>20.94662</v>
      </c>
      <c r="Y31" s="69">
        <f t="shared" si="1"/>
        <v>22.191517</v>
      </c>
      <c r="Z31" s="69">
        <f t="shared" si="1"/>
        <v>22.207058</v>
      </c>
      <c r="AA31" s="69">
        <f t="shared" si="1"/>
        <v>22.544141</v>
      </c>
      <c r="AB31" s="69">
        <f t="shared" si="1"/>
        <v>22.874889000000003</v>
      </c>
      <c r="AC31" s="69">
        <f t="shared" si="1"/>
        <v>20.698302</v>
      </c>
      <c r="AD31" s="69">
        <f t="shared" si="1"/>
        <v>19.559815</v>
      </c>
      <c r="AE31" s="69">
        <f t="shared" si="1"/>
        <v>19.972194000000002</v>
      </c>
      <c r="AF31" s="69">
        <f t="shared" si="1"/>
        <v>19.833802</v>
      </c>
      <c r="AG31" s="70">
        <f>SUM(B31:AE31)/31</f>
        <v>20.680389193548383</v>
      </c>
      <c r="AH31" s="64"/>
    </row>
    <row r="32" spans="1:34" ht="20.25">
      <c r="A32" s="35" t="s">
        <v>9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64"/>
    </row>
    <row r="33" spans="1:34" ht="20.25">
      <c r="A33" s="9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64"/>
    </row>
    <row r="34" spans="1:34" ht="20.25">
      <c r="A34" s="9" t="s">
        <v>10</v>
      </c>
      <c r="B34" s="15">
        <v>21.97</v>
      </c>
      <c r="C34" s="15">
        <v>23.14</v>
      </c>
      <c r="D34" s="15">
        <v>22.33</v>
      </c>
      <c r="E34" s="15">
        <v>20.03</v>
      </c>
      <c r="F34" s="15">
        <v>19.93</v>
      </c>
      <c r="G34" s="15">
        <v>21.83</v>
      </c>
      <c r="H34" s="15">
        <v>21.29</v>
      </c>
      <c r="I34" s="15">
        <v>22.27</v>
      </c>
      <c r="J34" s="15">
        <v>22.5</v>
      </c>
      <c r="K34" s="15">
        <v>24.1</v>
      </c>
      <c r="L34" s="15">
        <v>23.2</v>
      </c>
      <c r="M34" s="15">
        <v>22.47</v>
      </c>
      <c r="N34" s="15">
        <v>24.36</v>
      </c>
      <c r="O34" s="15">
        <v>23.71</v>
      </c>
      <c r="P34" s="15">
        <v>23.26</v>
      </c>
      <c r="Q34" s="15">
        <v>24.16</v>
      </c>
      <c r="R34" s="15">
        <v>24.06</v>
      </c>
      <c r="S34" s="15">
        <v>23.06</v>
      </c>
      <c r="T34" s="15">
        <v>21.2</v>
      </c>
      <c r="U34" s="15">
        <v>20.24</v>
      </c>
      <c r="V34" s="15">
        <v>21.49</v>
      </c>
      <c r="W34" s="15">
        <v>21.87</v>
      </c>
      <c r="X34" s="15">
        <v>21.16</v>
      </c>
      <c r="Y34" s="15">
        <v>22.4</v>
      </c>
      <c r="Z34" s="15">
        <v>22.5</v>
      </c>
      <c r="AA34" s="15">
        <v>23.54</v>
      </c>
      <c r="AB34" s="15">
        <v>24.17</v>
      </c>
      <c r="AC34" s="15">
        <v>22.25</v>
      </c>
      <c r="AD34" s="15">
        <v>21.55</v>
      </c>
      <c r="AE34" s="15">
        <v>20.85</v>
      </c>
      <c r="AF34" s="15">
        <v>21.01</v>
      </c>
      <c r="AG34" s="15"/>
      <c r="AH34" s="64"/>
    </row>
    <row r="35" spans="1:34" ht="20.25">
      <c r="A35" s="9" t="s">
        <v>11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/>
      <c r="AH35" s="64"/>
    </row>
    <row r="36" spans="1:34" ht="20.25">
      <c r="A36" s="9" t="s">
        <v>28</v>
      </c>
      <c r="B36" s="37">
        <v>39</v>
      </c>
      <c r="C36" s="37">
        <v>53</v>
      </c>
      <c r="D36" s="37">
        <v>62</v>
      </c>
      <c r="E36" s="37">
        <v>38</v>
      </c>
      <c r="F36" s="37">
        <v>45</v>
      </c>
      <c r="G36" s="37">
        <v>50</v>
      </c>
      <c r="H36" s="37">
        <v>42</v>
      </c>
      <c r="I36" s="37">
        <v>50</v>
      </c>
      <c r="J36" s="37">
        <v>42</v>
      </c>
      <c r="K36" s="37">
        <v>45</v>
      </c>
      <c r="L36" s="37">
        <v>49</v>
      </c>
      <c r="M36" s="37">
        <v>46</v>
      </c>
      <c r="N36" s="37">
        <v>34</v>
      </c>
      <c r="O36" s="37">
        <v>47</v>
      </c>
      <c r="P36" s="37">
        <v>45</v>
      </c>
      <c r="Q36" s="37">
        <v>42</v>
      </c>
      <c r="R36" s="37">
        <v>42</v>
      </c>
      <c r="S36" s="37">
        <v>42</v>
      </c>
      <c r="T36" s="37">
        <v>38</v>
      </c>
      <c r="U36" s="37">
        <v>38</v>
      </c>
      <c r="V36" s="37">
        <v>37</v>
      </c>
      <c r="W36" s="37">
        <v>39</v>
      </c>
      <c r="X36" s="37">
        <v>47</v>
      </c>
      <c r="Y36" s="37">
        <v>62</v>
      </c>
      <c r="Z36" s="37">
        <v>45</v>
      </c>
      <c r="AA36" s="37">
        <v>52</v>
      </c>
      <c r="AB36" s="37">
        <v>45</v>
      </c>
      <c r="AC36" s="37">
        <v>47</v>
      </c>
      <c r="AD36" s="37">
        <v>41</v>
      </c>
      <c r="AE36" s="37">
        <v>49</v>
      </c>
      <c r="AF36" s="37">
        <v>42</v>
      </c>
      <c r="AG36" s="37"/>
      <c r="AH36" s="64"/>
    </row>
    <row r="37" spans="1:34" ht="20.25">
      <c r="A37" s="9" t="s">
        <v>27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15"/>
      <c r="AH37" s="64"/>
    </row>
    <row r="38" spans="1:34" ht="20.25">
      <c r="A38" s="9" t="s">
        <v>29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15"/>
      <c r="AH38" s="64"/>
    </row>
    <row r="39" spans="1:34" ht="20.25">
      <c r="A39" s="9" t="s">
        <v>30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15"/>
      <c r="AH39" s="64"/>
    </row>
    <row r="40" spans="1:34" ht="20.25">
      <c r="A40" s="9" t="s">
        <v>19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/>
      <c r="AH40" s="64"/>
    </row>
    <row r="41" spans="1:34" ht="20.25">
      <c r="A41" s="9" t="s">
        <v>6</v>
      </c>
      <c r="B41" s="36">
        <f>0.77</f>
        <v>0.77</v>
      </c>
      <c r="C41" s="36">
        <f aca="true" t="shared" si="2" ref="C41:O41">0.77</f>
        <v>0.77</v>
      </c>
      <c r="D41" s="36">
        <f t="shared" si="2"/>
        <v>0.77</v>
      </c>
      <c r="E41" s="36">
        <f t="shared" si="2"/>
        <v>0.77</v>
      </c>
      <c r="F41" s="36">
        <f t="shared" si="2"/>
        <v>0.77</v>
      </c>
      <c r="G41" s="36">
        <f t="shared" si="2"/>
        <v>0.77</v>
      </c>
      <c r="H41" s="36">
        <f t="shared" si="2"/>
        <v>0.77</v>
      </c>
      <c r="I41" s="36">
        <f t="shared" si="2"/>
        <v>0.77</v>
      </c>
      <c r="J41" s="36">
        <f t="shared" si="2"/>
        <v>0.77</v>
      </c>
      <c r="K41" s="36">
        <f t="shared" si="2"/>
        <v>0.77</v>
      </c>
      <c r="L41" s="36">
        <f t="shared" si="2"/>
        <v>0.77</v>
      </c>
      <c r="M41" s="36">
        <f t="shared" si="2"/>
        <v>0.77</v>
      </c>
      <c r="N41" s="36">
        <f t="shared" si="2"/>
        <v>0.77</v>
      </c>
      <c r="O41" s="36">
        <f t="shared" si="2"/>
        <v>0.77</v>
      </c>
      <c r="P41" s="36">
        <f>0.48</f>
        <v>0.48</v>
      </c>
      <c r="Q41" s="36">
        <v>0.47</v>
      </c>
      <c r="R41" s="36">
        <v>0.47</v>
      </c>
      <c r="S41" s="36">
        <v>0.47</v>
      </c>
      <c r="T41" s="36">
        <v>0.47</v>
      </c>
      <c r="U41" s="36">
        <v>0.47</v>
      </c>
      <c r="V41" s="36">
        <v>0.47</v>
      </c>
      <c r="W41" s="36">
        <v>0.47</v>
      </c>
      <c r="X41" s="36">
        <v>0.47</v>
      </c>
      <c r="Y41" s="36">
        <v>0.47</v>
      </c>
      <c r="Z41" s="36">
        <v>0.47</v>
      </c>
      <c r="AA41" s="36">
        <v>0.47</v>
      </c>
      <c r="AB41" s="36">
        <v>0.47</v>
      </c>
      <c r="AC41" s="36">
        <v>0.47</v>
      </c>
      <c r="AD41" s="36">
        <v>0.47</v>
      </c>
      <c r="AE41" s="36">
        <v>0.47</v>
      </c>
      <c r="AF41" s="36">
        <v>0.47</v>
      </c>
      <c r="AG41" s="15"/>
      <c r="AH41" s="21"/>
    </row>
    <row r="42" spans="1:34" ht="20.25">
      <c r="A42" s="9" t="s">
        <v>12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/>
      <c r="AH42" s="64"/>
    </row>
    <row r="43" spans="1:34" ht="21" thickBot="1">
      <c r="A43" s="9" t="s">
        <v>8</v>
      </c>
      <c r="B43" s="39">
        <v>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58"/>
      <c r="AH43" s="64"/>
    </row>
    <row r="44" spans="1:34" ht="33">
      <c r="A44" s="9"/>
      <c r="B44" s="15"/>
      <c r="C44" s="15"/>
      <c r="D44" s="49"/>
      <c r="E44" s="15"/>
      <c r="F44" s="49"/>
      <c r="G44" s="49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68" t="s">
        <v>38</v>
      </c>
      <c r="AH44" s="64"/>
    </row>
    <row r="45" spans="1:34" ht="33.75" thickBot="1">
      <c r="A45" s="9"/>
      <c r="B45" s="69">
        <f aca="true" t="shared" si="3" ref="B45:AF45">SUM(B34+B40+B41+B42+B43)</f>
        <v>22.74</v>
      </c>
      <c r="C45" s="69">
        <f t="shared" si="3"/>
        <v>23.91</v>
      </c>
      <c r="D45" s="69">
        <f t="shared" si="3"/>
        <v>23.099999999999998</v>
      </c>
      <c r="E45" s="69">
        <f t="shared" si="3"/>
        <v>20.8</v>
      </c>
      <c r="F45" s="69">
        <f t="shared" si="3"/>
        <v>20.7</v>
      </c>
      <c r="G45" s="69">
        <f t="shared" si="3"/>
        <v>22.599999999999998</v>
      </c>
      <c r="H45" s="69">
        <f t="shared" si="3"/>
        <v>22.06</v>
      </c>
      <c r="I45" s="69">
        <f t="shared" si="3"/>
        <v>23.04</v>
      </c>
      <c r="J45" s="69">
        <f t="shared" si="3"/>
        <v>23.27</v>
      </c>
      <c r="K45" s="69">
        <f t="shared" si="3"/>
        <v>24.87</v>
      </c>
      <c r="L45" s="69">
        <f t="shared" si="3"/>
        <v>23.97</v>
      </c>
      <c r="M45" s="69">
        <f t="shared" si="3"/>
        <v>23.24</v>
      </c>
      <c r="N45" s="69">
        <f t="shared" si="3"/>
        <v>25.13</v>
      </c>
      <c r="O45" s="69">
        <f t="shared" si="3"/>
        <v>24.48</v>
      </c>
      <c r="P45" s="69">
        <f t="shared" si="3"/>
        <v>23.740000000000002</v>
      </c>
      <c r="Q45" s="69">
        <f t="shared" si="3"/>
        <v>24.63</v>
      </c>
      <c r="R45" s="69">
        <f t="shared" si="3"/>
        <v>24.529999999999998</v>
      </c>
      <c r="S45" s="69">
        <f t="shared" si="3"/>
        <v>23.529999999999998</v>
      </c>
      <c r="T45" s="69">
        <f t="shared" si="3"/>
        <v>21.669999999999998</v>
      </c>
      <c r="U45" s="69">
        <f t="shared" si="3"/>
        <v>20.709999999999997</v>
      </c>
      <c r="V45" s="69">
        <f t="shared" si="3"/>
        <v>21.959999999999997</v>
      </c>
      <c r="W45" s="69">
        <f t="shared" si="3"/>
        <v>22.34</v>
      </c>
      <c r="X45" s="69">
        <f t="shared" si="3"/>
        <v>21.63</v>
      </c>
      <c r="Y45" s="69">
        <f t="shared" si="3"/>
        <v>22.869999999999997</v>
      </c>
      <c r="Z45" s="69">
        <f t="shared" si="3"/>
        <v>22.97</v>
      </c>
      <c r="AA45" s="69">
        <f t="shared" si="3"/>
        <v>24.009999999999998</v>
      </c>
      <c r="AB45" s="69">
        <f t="shared" si="3"/>
        <v>24.64</v>
      </c>
      <c r="AC45" s="69">
        <f t="shared" si="3"/>
        <v>22.72</v>
      </c>
      <c r="AD45" s="69">
        <f t="shared" si="3"/>
        <v>22.02</v>
      </c>
      <c r="AE45" s="69">
        <f t="shared" si="3"/>
        <v>21.32</v>
      </c>
      <c r="AF45" s="69">
        <f t="shared" si="3"/>
        <v>21.48</v>
      </c>
      <c r="AG45" s="70">
        <f>SUM(B45:AE45)/31</f>
        <v>22.23225806451613</v>
      </c>
      <c r="AH45" s="64"/>
    </row>
    <row r="46" spans="1:34" ht="20.25">
      <c r="A46" s="11" t="s">
        <v>13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64"/>
    </row>
    <row r="47" spans="1:34" ht="20.25">
      <c r="A47" s="11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64"/>
    </row>
    <row r="48" spans="1:34" ht="20.25">
      <c r="A48" s="9" t="s">
        <v>14</v>
      </c>
      <c r="B48" s="15">
        <v>1.7</v>
      </c>
      <c r="C48" s="15">
        <v>2</v>
      </c>
      <c r="D48" s="15">
        <v>1.9</v>
      </c>
      <c r="E48" s="15">
        <v>1.8</v>
      </c>
      <c r="F48" s="15">
        <v>1.6</v>
      </c>
      <c r="G48" s="15">
        <v>1.6</v>
      </c>
      <c r="H48" s="15">
        <v>1.7</v>
      </c>
      <c r="I48" s="12">
        <v>1.7</v>
      </c>
      <c r="J48" s="12">
        <v>1.9</v>
      </c>
      <c r="K48" s="12">
        <v>2.2</v>
      </c>
      <c r="L48" s="12">
        <v>1.9</v>
      </c>
      <c r="M48" s="12">
        <v>1.6</v>
      </c>
      <c r="N48" s="12">
        <v>2</v>
      </c>
      <c r="O48" s="12">
        <v>1.3</v>
      </c>
      <c r="P48" s="12">
        <v>2</v>
      </c>
      <c r="Q48" s="12">
        <v>1.8</v>
      </c>
      <c r="R48" s="12">
        <v>1.6</v>
      </c>
      <c r="S48" s="12">
        <v>2.1</v>
      </c>
      <c r="T48" s="12">
        <v>1.8</v>
      </c>
      <c r="U48" s="12">
        <v>1.8</v>
      </c>
      <c r="V48" s="12">
        <v>2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1.7</v>
      </c>
      <c r="AE48" s="12">
        <v>1.9</v>
      </c>
      <c r="AF48" s="12">
        <v>1.5</v>
      </c>
      <c r="AG48" s="15"/>
      <c r="AH48" s="64"/>
    </row>
    <row r="49" spans="1:34" ht="20.25">
      <c r="A49" s="8" t="s">
        <v>39</v>
      </c>
      <c r="B49" s="15"/>
      <c r="C49" s="15"/>
      <c r="D49" s="15"/>
      <c r="E49" s="15"/>
      <c r="F49" s="15"/>
      <c r="G49" s="15"/>
      <c r="H49" s="15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73">
        <v>1.2</v>
      </c>
      <c r="X49" s="73">
        <v>1.4</v>
      </c>
      <c r="Y49" s="73">
        <v>1.4</v>
      </c>
      <c r="Z49" s="73">
        <v>1.7</v>
      </c>
      <c r="AA49" s="73">
        <v>1.3</v>
      </c>
      <c r="AB49" s="73">
        <v>1.3</v>
      </c>
      <c r="AC49" s="73">
        <v>1.5</v>
      </c>
      <c r="AD49" s="12"/>
      <c r="AE49" s="12"/>
      <c r="AF49" s="12"/>
      <c r="AG49" s="15">
        <f>SUM(W49:AF49)</f>
        <v>9.799999999999999</v>
      </c>
      <c r="AH49" s="64"/>
    </row>
    <row r="50" spans="1:34" ht="20.25">
      <c r="A50" s="9" t="s">
        <v>5</v>
      </c>
      <c r="B50" s="15">
        <v>2.1</v>
      </c>
      <c r="C50" s="15">
        <v>2.1</v>
      </c>
      <c r="D50" s="15">
        <v>2.1</v>
      </c>
      <c r="E50" s="15">
        <v>2.1</v>
      </c>
      <c r="F50" s="15">
        <v>2.1</v>
      </c>
      <c r="G50" s="15">
        <v>2.2</v>
      </c>
      <c r="H50" s="15">
        <v>2.2</v>
      </c>
      <c r="I50" s="12">
        <v>2.2</v>
      </c>
      <c r="J50" s="12">
        <v>2.2</v>
      </c>
      <c r="K50" s="12">
        <v>2.2</v>
      </c>
      <c r="L50" s="12">
        <v>2.2</v>
      </c>
      <c r="M50" s="12">
        <v>2.3</v>
      </c>
      <c r="N50" s="12">
        <v>2.3</v>
      </c>
      <c r="O50" s="12">
        <v>2.3</v>
      </c>
      <c r="P50" s="12">
        <v>2.3</v>
      </c>
      <c r="Q50" s="12">
        <v>2.4</v>
      </c>
      <c r="R50" s="12">
        <v>2.4</v>
      </c>
      <c r="S50" s="12">
        <v>2.4</v>
      </c>
      <c r="T50" s="12">
        <v>2</v>
      </c>
      <c r="U50" s="12">
        <v>2</v>
      </c>
      <c r="V50" s="12">
        <v>2</v>
      </c>
      <c r="W50" s="12">
        <v>2</v>
      </c>
      <c r="X50" s="12">
        <v>2</v>
      </c>
      <c r="Y50" s="12">
        <v>2</v>
      </c>
      <c r="Z50" s="12">
        <v>2</v>
      </c>
      <c r="AA50" s="12">
        <v>2</v>
      </c>
      <c r="AB50" s="12">
        <v>2</v>
      </c>
      <c r="AC50" s="12">
        <v>2</v>
      </c>
      <c r="AD50" s="12">
        <v>2</v>
      </c>
      <c r="AE50" s="12">
        <v>2</v>
      </c>
      <c r="AF50" s="12">
        <v>2</v>
      </c>
      <c r="AG50" s="15"/>
      <c r="AH50" s="64"/>
    </row>
    <row r="51" spans="1:34" ht="20.25">
      <c r="A51" s="9"/>
      <c r="B51" s="15"/>
      <c r="C51" s="15"/>
      <c r="D51" s="15"/>
      <c r="E51" s="15"/>
      <c r="F51" s="15"/>
      <c r="G51" s="15"/>
      <c r="H51" s="15"/>
      <c r="I51" s="8"/>
      <c r="J51" s="12"/>
      <c r="K51" s="15"/>
      <c r="L51" s="12"/>
      <c r="M51" s="12"/>
      <c r="N51" s="12"/>
      <c r="O51" s="12"/>
      <c r="P51" s="12"/>
      <c r="Q51" s="12"/>
      <c r="R51" s="12"/>
      <c r="S51" s="15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5"/>
      <c r="AH51" s="64"/>
    </row>
    <row r="52" spans="1:34" ht="20.25">
      <c r="A52" s="9" t="s">
        <v>15</v>
      </c>
      <c r="B52" s="15">
        <v>0</v>
      </c>
      <c r="C52" s="15">
        <v>0.3</v>
      </c>
      <c r="D52" s="15">
        <v>0</v>
      </c>
      <c r="E52" s="15">
        <v>0</v>
      </c>
      <c r="F52" s="15">
        <v>0</v>
      </c>
      <c r="G52" s="15">
        <v>0</v>
      </c>
      <c r="H52" s="15">
        <v>0.1</v>
      </c>
      <c r="I52" s="12">
        <v>0.3</v>
      </c>
      <c r="J52" s="12">
        <v>1.2</v>
      </c>
      <c r="K52" s="12">
        <v>0</v>
      </c>
      <c r="L52" s="12">
        <v>0</v>
      </c>
      <c r="M52" s="12">
        <v>0.7</v>
      </c>
      <c r="N52" s="12">
        <v>0.7</v>
      </c>
      <c r="O52" s="12">
        <v>0</v>
      </c>
      <c r="P52" s="12">
        <v>0</v>
      </c>
      <c r="Q52" s="12">
        <v>1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0.6</v>
      </c>
      <c r="Y52" s="12">
        <v>0.1</v>
      </c>
      <c r="Z52" s="12">
        <v>0.2</v>
      </c>
      <c r="AA52" s="12">
        <v>1.4</v>
      </c>
      <c r="AB52" s="12">
        <v>0.5</v>
      </c>
      <c r="AC52" s="12">
        <v>0.6</v>
      </c>
      <c r="AD52" s="12">
        <v>0</v>
      </c>
      <c r="AE52" s="12">
        <v>0.6</v>
      </c>
      <c r="AF52" s="12">
        <v>0.6</v>
      </c>
      <c r="AG52" s="15"/>
      <c r="AH52" s="64"/>
    </row>
    <row r="53" spans="1:34" ht="20.25">
      <c r="A53" s="9"/>
      <c r="B53" s="15"/>
      <c r="C53" s="15"/>
      <c r="D53" s="15"/>
      <c r="E53" s="15"/>
      <c r="F53" s="15"/>
      <c r="G53" s="15"/>
      <c r="H53" s="15"/>
      <c r="I53" s="8"/>
      <c r="J53" s="12"/>
      <c r="K53" s="15"/>
      <c r="L53" s="12"/>
      <c r="M53" s="12"/>
      <c r="N53" s="12"/>
      <c r="O53" s="12"/>
      <c r="P53" s="12"/>
      <c r="Q53" s="12"/>
      <c r="R53" s="12"/>
      <c r="S53" s="15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5"/>
      <c r="AH53" s="64"/>
    </row>
    <row r="54" spans="1:34" ht="21" thickBot="1">
      <c r="A54" s="9" t="s">
        <v>12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58"/>
      <c r="AH54" s="64"/>
    </row>
    <row r="55" spans="1:34" ht="33">
      <c r="A55" s="9"/>
      <c r="B55" s="65"/>
      <c r="C55" s="65"/>
      <c r="D55" s="49"/>
      <c r="E55" s="15"/>
      <c r="F55" s="49"/>
      <c r="G55" s="49"/>
      <c r="H55" s="49"/>
      <c r="I55" s="12"/>
      <c r="J55" s="12"/>
      <c r="K55" s="49"/>
      <c r="L55" s="12"/>
      <c r="M55" s="12"/>
      <c r="N55" s="12"/>
      <c r="O55" s="12"/>
      <c r="P55" s="12"/>
      <c r="Q55" s="12"/>
      <c r="R55" s="12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68" t="s">
        <v>38</v>
      </c>
      <c r="AH55" s="64"/>
    </row>
    <row r="56" spans="1:34" ht="33.75" thickBot="1">
      <c r="A56" s="9"/>
      <c r="B56" s="69">
        <f aca="true" t="shared" si="4" ref="B56:V56">SUM(B48:B54)</f>
        <v>3.8</v>
      </c>
      <c r="C56" s="69">
        <f t="shared" si="4"/>
        <v>4.3999999999999995</v>
      </c>
      <c r="D56" s="69">
        <f t="shared" si="4"/>
        <v>4</v>
      </c>
      <c r="E56" s="69">
        <f t="shared" si="4"/>
        <v>3.9000000000000004</v>
      </c>
      <c r="F56" s="69">
        <f t="shared" si="4"/>
        <v>3.7</v>
      </c>
      <c r="G56" s="69">
        <f t="shared" si="4"/>
        <v>3.8000000000000003</v>
      </c>
      <c r="H56" s="69">
        <f t="shared" si="4"/>
        <v>4</v>
      </c>
      <c r="I56" s="76">
        <f t="shared" si="4"/>
        <v>4.2</v>
      </c>
      <c r="J56" s="76">
        <f t="shared" si="4"/>
        <v>5.3</v>
      </c>
      <c r="K56" s="69">
        <f t="shared" si="4"/>
        <v>4.4</v>
      </c>
      <c r="L56" s="76">
        <f t="shared" si="4"/>
        <v>4.1</v>
      </c>
      <c r="M56" s="76">
        <f t="shared" si="4"/>
        <v>4.6</v>
      </c>
      <c r="N56" s="76">
        <f t="shared" si="4"/>
        <v>5</v>
      </c>
      <c r="O56" s="76">
        <f t="shared" si="4"/>
        <v>3.5999999999999996</v>
      </c>
      <c r="P56" s="76">
        <f t="shared" si="4"/>
        <v>4.3</v>
      </c>
      <c r="Q56" s="76">
        <f t="shared" si="4"/>
        <v>5.2</v>
      </c>
      <c r="R56" s="76">
        <f t="shared" si="4"/>
        <v>4</v>
      </c>
      <c r="S56" s="69">
        <f t="shared" si="4"/>
        <v>4.5</v>
      </c>
      <c r="T56" s="69">
        <f t="shared" si="4"/>
        <v>3.8</v>
      </c>
      <c r="U56" s="69">
        <f t="shared" si="4"/>
        <v>3.8</v>
      </c>
      <c r="V56" s="69">
        <f t="shared" si="4"/>
        <v>4</v>
      </c>
      <c r="W56" s="69">
        <f aca="true" t="shared" si="5" ref="W56:AF56">SUM(W49:W54)</f>
        <v>3.2</v>
      </c>
      <c r="X56" s="69">
        <f t="shared" si="5"/>
        <v>4</v>
      </c>
      <c r="Y56" s="69">
        <f t="shared" si="5"/>
        <v>3.5</v>
      </c>
      <c r="Z56" s="69">
        <f t="shared" si="5"/>
        <v>3.9000000000000004</v>
      </c>
      <c r="AA56" s="69">
        <f t="shared" si="5"/>
        <v>4.699999999999999</v>
      </c>
      <c r="AB56" s="69">
        <f t="shared" si="5"/>
        <v>3.8</v>
      </c>
      <c r="AC56" s="69">
        <f t="shared" si="5"/>
        <v>4.1</v>
      </c>
      <c r="AD56" s="69">
        <f t="shared" si="5"/>
        <v>2</v>
      </c>
      <c r="AE56" s="69">
        <f t="shared" si="5"/>
        <v>2.6</v>
      </c>
      <c r="AF56" s="69">
        <f t="shared" si="5"/>
        <v>2.6</v>
      </c>
      <c r="AG56" s="70">
        <f>SUM(B56:AE56)/31</f>
        <v>3.8774193548387093</v>
      </c>
      <c r="AH56" s="64"/>
    </row>
    <row r="57" spans="1:34" ht="21" thickBot="1">
      <c r="A57" s="11" t="s">
        <v>16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21"/>
    </row>
    <row r="58" spans="1:34" ht="33">
      <c r="A58" s="9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68" t="s">
        <v>38</v>
      </c>
      <c r="AH58" s="21"/>
    </row>
    <row r="59" spans="1:34" ht="33.75" thickBot="1">
      <c r="A59" s="9" t="s">
        <v>5</v>
      </c>
      <c r="B59" s="67">
        <v>0.4</v>
      </c>
      <c r="C59" s="67">
        <v>0.4</v>
      </c>
      <c r="D59" s="67">
        <v>0.5</v>
      </c>
      <c r="E59" s="67">
        <v>0.4</v>
      </c>
      <c r="F59" s="67">
        <v>0.5</v>
      </c>
      <c r="G59" s="67">
        <v>0.5</v>
      </c>
      <c r="H59" s="67">
        <v>0.5</v>
      </c>
      <c r="I59" s="67">
        <v>0.4</v>
      </c>
      <c r="J59" s="67">
        <v>0.4</v>
      </c>
      <c r="K59" s="67">
        <v>0.6</v>
      </c>
      <c r="L59" s="67">
        <v>0.6</v>
      </c>
      <c r="M59" s="67">
        <v>0.6</v>
      </c>
      <c r="N59" s="67">
        <v>0.5</v>
      </c>
      <c r="O59" s="67">
        <v>0.5</v>
      </c>
      <c r="P59" s="67">
        <v>0.4</v>
      </c>
      <c r="Q59" s="67">
        <v>0.4</v>
      </c>
      <c r="R59" s="67">
        <v>0.5</v>
      </c>
      <c r="S59" s="67">
        <v>0.5</v>
      </c>
      <c r="T59" s="67">
        <v>0.5</v>
      </c>
      <c r="U59" s="67">
        <v>0.5</v>
      </c>
      <c r="V59" s="67">
        <v>0.4</v>
      </c>
      <c r="W59" s="67">
        <v>0.4</v>
      </c>
      <c r="X59" s="67">
        <v>0.3</v>
      </c>
      <c r="Y59" s="67">
        <v>0.5</v>
      </c>
      <c r="Z59" s="67">
        <v>0.6</v>
      </c>
      <c r="AA59" s="67">
        <v>0.6</v>
      </c>
      <c r="AB59" s="67">
        <v>0.6</v>
      </c>
      <c r="AC59" s="67">
        <v>0.5</v>
      </c>
      <c r="AD59" s="67">
        <v>0.4</v>
      </c>
      <c r="AE59" s="67">
        <v>0.3</v>
      </c>
      <c r="AF59" s="67">
        <v>0.5</v>
      </c>
      <c r="AG59" s="70">
        <f>SUM(B59:AE59)/31</f>
        <v>0.4580645161290323</v>
      </c>
      <c r="AH59" s="64"/>
    </row>
    <row r="60" spans="1:34" ht="20.25">
      <c r="A60" s="9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64"/>
    </row>
    <row r="61" spans="1:34" ht="33.75" thickBot="1">
      <c r="A61" s="9" t="s">
        <v>17</v>
      </c>
      <c r="B61" s="15">
        <f aca="true" t="shared" si="6" ref="B61:AF61">SUM(B18+B31+B45+B56+B59)</f>
        <v>67.612096</v>
      </c>
      <c r="C61" s="15">
        <f t="shared" si="6"/>
        <v>72.99339</v>
      </c>
      <c r="D61" s="15">
        <f t="shared" si="6"/>
        <v>69.23783399999999</v>
      </c>
      <c r="E61" s="15">
        <f t="shared" si="6"/>
        <v>65.37687400000002</v>
      </c>
      <c r="F61" s="15">
        <f t="shared" si="6"/>
        <v>67.07060200000001</v>
      </c>
      <c r="G61" s="15">
        <f t="shared" si="6"/>
        <v>66.675123</v>
      </c>
      <c r="H61" s="15">
        <f t="shared" si="6"/>
        <v>66.910127</v>
      </c>
      <c r="I61" s="15">
        <f t="shared" si="6"/>
        <v>69.76849800000001</v>
      </c>
      <c r="J61" s="15">
        <f t="shared" si="6"/>
        <v>78.003685</v>
      </c>
      <c r="K61" s="15">
        <f t="shared" si="6"/>
        <v>77.82371400000001</v>
      </c>
      <c r="L61" s="15">
        <f t="shared" si="6"/>
        <v>71.73892599999999</v>
      </c>
      <c r="M61" s="15">
        <f t="shared" si="6"/>
        <v>67.89470299999999</v>
      </c>
      <c r="N61" s="15">
        <f t="shared" si="6"/>
        <v>75.37843099999999</v>
      </c>
      <c r="O61" s="15">
        <f t="shared" si="6"/>
        <v>73.203825</v>
      </c>
      <c r="P61" s="15">
        <f t="shared" si="6"/>
        <v>74.90733300000001</v>
      </c>
      <c r="Q61" s="15">
        <f t="shared" si="6"/>
        <v>78.516047</v>
      </c>
      <c r="R61" s="15">
        <f t="shared" si="6"/>
        <v>69.932519</v>
      </c>
      <c r="S61" s="15">
        <f t="shared" si="6"/>
        <v>75.092562</v>
      </c>
      <c r="T61" s="15">
        <f t="shared" si="6"/>
        <v>69.957972</v>
      </c>
      <c r="U61" s="15">
        <f t="shared" si="6"/>
        <v>67.948174</v>
      </c>
      <c r="V61" s="15">
        <f t="shared" si="6"/>
        <v>68.69083</v>
      </c>
      <c r="W61" s="15">
        <f t="shared" si="6"/>
        <v>70.28426400000001</v>
      </c>
      <c r="X61" s="15">
        <f t="shared" si="6"/>
        <v>67.17662</v>
      </c>
      <c r="Y61" s="15">
        <f t="shared" si="6"/>
        <v>70.56151700000001</v>
      </c>
      <c r="Z61" s="15">
        <f t="shared" si="6"/>
        <v>72.977058</v>
      </c>
      <c r="AA61" s="15">
        <f t="shared" si="6"/>
        <v>75.154141</v>
      </c>
      <c r="AB61" s="15">
        <f t="shared" si="6"/>
        <v>74.514889</v>
      </c>
      <c r="AC61" s="15">
        <f t="shared" si="6"/>
        <v>68.618302</v>
      </c>
      <c r="AD61" s="15">
        <f t="shared" si="6"/>
        <v>63.77981499999999</v>
      </c>
      <c r="AE61" s="15">
        <f t="shared" si="6"/>
        <v>66.292194</v>
      </c>
      <c r="AF61" s="15">
        <f t="shared" si="6"/>
        <v>66.313802</v>
      </c>
      <c r="AG61" s="70">
        <f>SUM(B61:AF61)/31</f>
        <v>70.65825377419354</v>
      </c>
      <c r="AH61" s="64"/>
    </row>
    <row r="62" spans="1:34" ht="20.25">
      <c r="A62" s="9"/>
      <c r="B62" s="53"/>
      <c r="C62" s="21"/>
      <c r="D62" s="53"/>
      <c r="E62" s="15"/>
      <c r="F62" s="53"/>
      <c r="G62" s="53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64"/>
    </row>
    <row r="63" spans="1:34" ht="33.75" thickBot="1">
      <c r="A63" s="9" t="s">
        <v>18</v>
      </c>
      <c r="B63" s="39">
        <f aca="true" t="shared" si="7" ref="B63:AF63">-SUM(B27+B29+B42+B43+B52+B54)</f>
        <v>0</v>
      </c>
      <c r="C63" s="39">
        <f t="shared" si="7"/>
        <v>-0.3</v>
      </c>
      <c r="D63" s="39">
        <f t="shared" si="7"/>
        <v>0</v>
      </c>
      <c r="E63" s="39">
        <f t="shared" si="7"/>
        <v>0</v>
      </c>
      <c r="F63" s="39">
        <f t="shared" si="7"/>
        <v>0</v>
      </c>
      <c r="G63" s="39">
        <f t="shared" si="7"/>
        <v>0</v>
      </c>
      <c r="H63" s="39">
        <f t="shared" si="7"/>
        <v>-0.1</v>
      </c>
      <c r="I63" s="39">
        <f t="shared" si="7"/>
        <v>-0.3</v>
      </c>
      <c r="J63" s="39">
        <f t="shared" si="7"/>
        <v>-1.2</v>
      </c>
      <c r="K63" s="39">
        <f t="shared" si="7"/>
        <v>0</v>
      </c>
      <c r="L63" s="39">
        <f t="shared" si="7"/>
        <v>0</v>
      </c>
      <c r="M63" s="39">
        <f t="shared" si="7"/>
        <v>-0.7</v>
      </c>
      <c r="N63" s="39">
        <f t="shared" si="7"/>
        <v>-0.7</v>
      </c>
      <c r="O63" s="39">
        <f t="shared" si="7"/>
        <v>0</v>
      </c>
      <c r="P63" s="39">
        <f t="shared" si="7"/>
        <v>0</v>
      </c>
      <c r="Q63" s="39">
        <f t="shared" si="7"/>
        <v>-1</v>
      </c>
      <c r="R63" s="39">
        <f t="shared" si="7"/>
        <v>0</v>
      </c>
      <c r="S63" s="39">
        <f t="shared" si="7"/>
        <v>0</v>
      </c>
      <c r="T63" s="39">
        <f t="shared" si="7"/>
        <v>0</v>
      </c>
      <c r="U63" s="39">
        <f t="shared" si="7"/>
        <v>0</v>
      </c>
      <c r="V63" s="39">
        <f t="shared" si="7"/>
        <v>0</v>
      </c>
      <c r="W63" s="39">
        <f t="shared" si="7"/>
        <v>0</v>
      </c>
      <c r="X63" s="39">
        <f t="shared" si="7"/>
        <v>-0.6</v>
      </c>
      <c r="Y63" s="39">
        <f t="shared" si="7"/>
        <v>-0.1</v>
      </c>
      <c r="Z63" s="39">
        <f t="shared" si="7"/>
        <v>-0.2</v>
      </c>
      <c r="AA63" s="39">
        <f t="shared" si="7"/>
        <v>-1.4</v>
      </c>
      <c r="AB63" s="39">
        <f t="shared" si="7"/>
        <v>-0.5</v>
      </c>
      <c r="AC63" s="39">
        <f t="shared" si="7"/>
        <v>-0.6</v>
      </c>
      <c r="AD63" s="39">
        <f t="shared" si="7"/>
        <v>0</v>
      </c>
      <c r="AE63" s="39">
        <f t="shared" si="7"/>
        <v>-0.6</v>
      </c>
      <c r="AF63" s="39">
        <f t="shared" si="7"/>
        <v>-0.6</v>
      </c>
      <c r="AG63" s="70">
        <f>SUM(B63:AE63)/31</f>
        <v>-0.26774193548387093</v>
      </c>
      <c r="AH63" s="64"/>
    </row>
    <row r="64" spans="1:34" ht="33">
      <c r="A64" s="9"/>
      <c r="B64" s="53"/>
      <c r="C64" s="53"/>
      <c r="D64" s="66"/>
      <c r="E64" s="15"/>
      <c r="F64" s="53"/>
      <c r="G64" s="53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68" t="s">
        <v>38</v>
      </c>
      <c r="AH64" s="64"/>
    </row>
    <row r="65" spans="1:34" ht="26.25" thickBot="1">
      <c r="A65" s="11" t="s">
        <v>25</v>
      </c>
      <c r="B65" s="69">
        <f aca="true" t="shared" si="8" ref="B65:AC65">SUM(B61:B63)</f>
        <v>67.612096</v>
      </c>
      <c r="C65" s="69">
        <f t="shared" si="8"/>
        <v>72.69339000000001</v>
      </c>
      <c r="D65" s="69">
        <f t="shared" si="8"/>
        <v>69.23783399999999</v>
      </c>
      <c r="E65" s="69">
        <f t="shared" si="8"/>
        <v>65.37687400000002</v>
      </c>
      <c r="F65" s="69">
        <f t="shared" si="8"/>
        <v>67.07060200000001</v>
      </c>
      <c r="G65" s="69">
        <f t="shared" si="8"/>
        <v>66.675123</v>
      </c>
      <c r="H65" s="69">
        <f t="shared" si="8"/>
        <v>66.81012700000001</v>
      </c>
      <c r="I65" s="69">
        <f t="shared" si="8"/>
        <v>69.46849800000001</v>
      </c>
      <c r="J65" s="69">
        <f t="shared" si="8"/>
        <v>76.803685</v>
      </c>
      <c r="K65" s="69">
        <f t="shared" si="8"/>
        <v>77.82371400000001</v>
      </c>
      <c r="L65" s="69">
        <f t="shared" si="8"/>
        <v>71.73892599999999</v>
      </c>
      <c r="M65" s="69">
        <f t="shared" si="8"/>
        <v>67.19470299999999</v>
      </c>
      <c r="N65" s="69">
        <f t="shared" si="8"/>
        <v>74.67843099999999</v>
      </c>
      <c r="O65" s="69">
        <f t="shared" si="8"/>
        <v>73.203825</v>
      </c>
      <c r="P65" s="69">
        <f t="shared" si="8"/>
        <v>74.90733300000001</v>
      </c>
      <c r="Q65" s="69">
        <f t="shared" si="8"/>
        <v>77.516047</v>
      </c>
      <c r="R65" s="69">
        <f t="shared" si="8"/>
        <v>69.932519</v>
      </c>
      <c r="S65" s="69">
        <f t="shared" si="8"/>
        <v>75.092562</v>
      </c>
      <c r="T65" s="69">
        <f t="shared" si="8"/>
        <v>69.957972</v>
      </c>
      <c r="U65" s="69">
        <f t="shared" si="8"/>
        <v>67.948174</v>
      </c>
      <c r="V65" s="69">
        <f t="shared" si="8"/>
        <v>68.69083</v>
      </c>
      <c r="W65" s="69">
        <f t="shared" si="8"/>
        <v>70.28426400000001</v>
      </c>
      <c r="X65" s="69">
        <f t="shared" si="8"/>
        <v>66.57662</v>
      </c>
      <c r="Y65" s="69">
        <f t="shared" si="8"/>
        <v>70.46151700000001</v>
      </c>
      <c r="Z65" s="69">
        <f t="shared" si="8"/>
        <v>72.777058</v>
      </c>
      <c r="AA65" s="69">
        <f t="shared" si="8"/>
        <v>73.75414099999999</v>
      </c>
      <c r="AB65" s="69">
        <f t="shared" si="8"/>
        <v>74.014889</v>
      </c>
      <c r="AC65" s="69">
        <f t="shared" si="8"/>
        <v>68.018302</v>
      </c>
      <c r="AD65" s="69">
        <f>SUM(AD61:AD63)</f>
        <v>63.77981499999999</v>
      </c>
      <c r="AE65" s="69">
        <f>SUM(AE61:AE63)</f>
        <v>65.692194</v>
      </c>
      <c r="AF65" s="69">
        <f>SUM(AF61:AF63)</f>
        <v>65.713802</v>
      </c>
      <c r="AG65" s="77">
        <f>SUM(B65:AF65)/31</f>
        <v>70.37115700000001</v>
      </c>
      <c r="AH65" s="64"/>
    </row>
    <row r="66" spans="1:34" ht="20.25">
      <c r="A66" s="11"/>
      <c r="B66" s="15"/>
      <c r="C66" s="53"/>
      <c r="D66" s="53"/>
      <c r="E66" s="53"/>
      <c r="F66" s="53"/>
      <c r="G66" s="53"/>
      <c r="H66" s="53"/>
      <c r="I66" s="15"/>
      <c r="J66" s="15"/>
      <c r="K66" s="15"/>
      <c r="L66" s="15"/>
      <c r="M66" s="15"/>
      <c r="N66" s="15"/>
      <c r="O66" s="15"/>
      <c r="P66" s="15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</row>
    <row r="67" spans="1:34" ht="20.25">
      <c r="A67" s="1" t="s">
        <v>22</v>
      </c>
      <c r="B67" s="21"/>
      <c r="C67" s="21"/>
      <c r="D67" s="21"/>
      <c r="E67" s="21"/>
      <c r="F67" s="21"/>
      <c r="G67" s="21"/>
      <c r="H67" s="21"/>
      <c r="I67" s="52"/>
      <c r="J67" s="52"/>
      <c r="K67" s="52"/>
      <c r="L67" s="52"/>
      <c r="M67" s="52"/>
      <c r="N67" s="52"/>
      <c r="O67" s="52"/>
      <c r="P67" s="52"/>
      <c r="Q67" s="53"/>
      <c r="R67" s="53"/>
      <c r="S67" s="21"/>
      <c r="T67" s="21"/>
      <c r="U67" s="21"/>
      <c r="V67" s="21"/>
      <c r="W67" s="21"/>
      <c r="X67" s="21"/>
      <c r="Y67" s="21"/>
      <c r="Z67" s="52"/>
      <c r="AA67" s="52"/>
      <c r="AB67" s="52"/>
      <c r="AC67" s="52"/>
      <c r="AD67" s="52"/>
      <c r="AE67" s="52"/>
      <c r="AF67" s="52"/>
      <c r="AG67" s="52"/>
      <c r="AH67" s="64"/>
    </row>
    <row r="68" spans="2:34" ht="20.25"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</row>
    <row r="69" spans="1:34" ht="20.25">
      <c r="A69" s="9"/>
      <c r="B69" s="9"/>
      <c r="C69" s="9"/>
      <c r="D69" s="9"/>
      <c r="E69" s="9"/>
      <c r="F69" s="9"/>
      <c r="G69" s="9"/>
      <c r="H69" s="9"/>
      <c r="I69" s="20"/>
      <c r="J69" s="20"/>
      <c r="K69" s="20"/>
      <c r="L69" s="20"/>
      <c r="M69" s="20"/>
      <c r="N69" s="20"/>
      <c r="O69" s="20"/>
      <c r="P69" s="20"/>
      <c r="Q69" s="8"/>
      <c r="R69" s="8"/>
      <c r="S69" s="9"/>
      <c r="T69" s="9"/>
      <c r="U69" s="9"/>
      <c r="V69" s="9"/>
      <c r="W69" s="9"/>
      <c r="X69" s="9"/>
      <c r="Y69" s="9"/>
      <c r="Z69" s="20"/>
      <c r="AA69" s="20"/>
      <c r="AB69" s="20"/>
      <c r="AC69" s="20"/>
      <c r="AD69" s="20"/>
      <c r="AE69" s="20"/>
      <c r="AF69" s="20"/>
      <c r="AG69" s="20"/>
      <c r="AH69" s="11"/>
    </row>
    <row r="70" spans="1:16" ht="20.25">
      <c r="A70" s="9"/>
      <c r="B70" s="9"/>
      <c r="C70" s="9"/>
      <c r="D70" s="9"/>
      <c r="E70" s="9"/>
      <c r="F70" s="9"/>
      <c r="G70" s="9"/>
      <c r="H70" s="9"/>
      <c r="I70" s="20"/>
      <c r="J70" s="20"/>
      <c r="K70" s="20"/>
      <c r="L70" s="20"/>
      <c r="M70" s="20"/>
      <c r="N70" s="20"/>
      <c r="O70" s="20"/>
      <c r="P70" s="20"/>
    </row>
    <row r="79" ht="20.25">
      <c r="AH79" s="11"/>
    </row>
    <row r="80" ht="20.25">
      <c r="AH80" s="11"/>
    </row>
  </sheetData>
  <mergeCells count="6">
    <mergeCell ref="A5:AH5"/>
    <mergeCell ref="A6:AH6"/>
    <mergeCell ref="A1:AH1"/>
    <mergeCell ref="A2:AH2"/>
    <mergeCell ref="A3:AH3"/>
    <mergeCell ref="A4:AH4"/>
  </mergeCells>
  <printOptions/>
  <pageMargins left="0.46" right="0.53" top="0.66" bottom="1" header="0.5" footer="0.5"/>
  <pageSetup horizontalDpi="600" verticalDpi="600" orientation="landscape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65"/>
  <sheetViews>
    <sheetView zoomScale="50" zoomScaleNormal="50" workbookViewId="0" topLeftCell="A1">
      <pane xSplit="1" ySplit="5" topLeftCell="K4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I60" sqref="AI60"/>
    </sheetView>
  </sheetViews>
  <sheetFormatPr defaultColWidth="8.88671875" defaultRowHeight="15"/>
  <cols>
    <col min="1" max="1" width="31.4453125" style="0" customWidth="1"/>
    <col min="2" max="33" width="9.77734375" style="0" customWidth="1"/>
  </cols>
  <sheetData>
    <row r="1" spans="1:34" ht="27.75" customHeight="1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84"/>
      <c r="AH1" s="3"/>
    </row>
    <row r="2" spans="1:34" ht="27.75" customHeight="1">
      <c r="A2" s="2">
        <v>39295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84"/>
      <c r="AH2" s="3"/>
    </row>
    <row r="3" spans="1:34" ht="27.75" customHeight="1">
      <c r="A3" s="4" t="s">
        <v>23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5"/>
      <c r="AA3" s="4"/>
      <c r="AB3" s="5"/>
      <c r="AC3" s="5"/>
      <c r="AD3" s="5"/>
      <c r="AE3" s="5"/>
      <c r="AF3" s="5"/>
      <c r="AG3" s="108"/>
      <c r="AH3" s="3"/>
    </row>
    <row r="4" spans="1:34" ht="27.75" customHeight="1">
      <c r="A4" s="7"/>
      <c r="B4" s="93" t="s">
        <v>35</v>
      </c>
      <c r="C4" s="93" t="s">
        <v>31</v>
      </c>
      <c r="D4" s="93" t="s">
        <v>32</v>
      </c>
      <c r="E4" s="93" t="s">
        <v>33</v>
      </c>
      <c r="F4" s="93" t="s">
        <v>33</v>
      </c>
      <c r="G4" s="93" t="s">
        <v>34</v>
      </c>
      <c r="H4" s="93" t="s">
        <v>31</v>
      </c>
      <c r="I4" s="93" t="s">
        <v>35</v>
      </c>
      <c r="J4" s="93" t="s">
        <v>31</v>
      </c>
      <c r="K4" s="93" t="s">
        <v>32</v>
      </c>
      <c r="L4" s="93" t="s">
        <v>33</v>
      </c>
      <c r="M4" s="93" t="s">
        <v>33</v>
      </c>
      <c r="N4" s="93" t="s">
        <v>34</v>
      </c>
      <c r="O4" s="93" t="s">
        <v>31</v>
      </c>
      <c r="P4" s="93" t="s">
        <v>35</v>
      </c>
      <c r="Q4" s="93" t="s">
        <v>31</v>
      </c>
      <c r="R4" s="93" t="s">
        <v>32</v>
      </c>
      <c r="S4" s="93" t="s">
        <v>33</v>
      </c>
      <c r="T4" s="93" t="s">
        <v>33</v>
      </c>
      <c r="U4" s="93" t="s">
        <v>34</v>
      </c>
      <c r="V4" s="93" t="s">
        <v>31</v>
      </c>
      <c r="W4" s="93" t="s">
        <v>35</v>
      </c>
      <c r="X4" s="93" t="s">
        <v>31</v>
      </c>
      <c r="Y4" s="93" t="s">
        <v>32</v>
      </c>
      <c r="Z4" s="93" t="s">
        <v>33</v>
      </c>
      <c r="AA4" s="93" t="s">
        <v>33</v>
      </c>
      <c r="AB4" s="93" t="s">
        <v>34</v>
      </c>
      <c r="AC4" s="93" t="s">
        <v>31</v>
      </c>
      <c r="AD4" s="93" t="s">
        <v>35</v>
      </c>
      <c r="AE4" s="93" t="s">
        <v>31</v>
      </c>
      <c r="AF4" s="93" t="s">
        <v>32</v>
      </c>
      <c r="AG4" s="109"/>
      <c r="AH4" s="8"/>
    </row>
    <row r="5" spans="1:34" ht="27.75" customHeight="1">
      <c r="A5" s="9"/>
      <c r="B5" s="94">
        <v>1</v>
      </c>
      <c r="C5" s="94">
        <v>2</v>
      </c>
      <c r="D5" s="94">
        <v>3</v>
      </c>
      <c r="E5" s="94">
        <v>4</v>
      </c>
      <c r="F5" s="94">
        <v>5</v>
      </c>
      <c r="G5" s="94">
        <v>6</v>
      </c>
      <c r="H5" s="94">
        <v>7</v>
      </c>
      <c r="I5" s="94">
        <v>8</v>
      </c>
      <c r="J5" s="94">
        <v>9</v>
      </c>
      <c r="K5" s="94">
        <v>10</v>
      </c>
      <c r="L5" s="94">
        <v>11</v>
      </c>
      <c r="M5" s="94">
        <v>12</v>
      </c>
      <c r="N5" s="94">
        <v>13</v>
      </c>
      <c r="O5" s="94">
        <v>14</v>
      </c>
      <c r="P5" s="94">
        <v>15</v>
      </c>
      <c r="Q5" s="95">
        <v>16</v>
      </c>
      <c r="R5" s="95">
        <v>17</v>
      </c>
      <c r="S5" s="96">
        <v>18</v>
      </c>
      <c r="T5" s="96">
        <v>19</v>
      </c>
      <c r="U5" s="96">
        <v>20</v>
      </c>
      <c r="V5" s="96">
        <v>21</v>
      </c>
      <c r="W5" s="96">
        <v>22</v>
      </c>
      <c r="X5" s="96">
        <v>23</v>
      </c>
      <c r="Y5" s="96">
        <v>24</v>
      </c>
      <c r="Z5" s="95">
        <v>25</v>
      </c>
      <c r="AA5" s="95">
        <v>26</v>
      </c>
      <c r="AB5" s="95">
        <v>27</v>
      </c>
      <c r="AC5" s="95">
        <v>28</v>
      </c>
      <c r="AD5" s="95">
        <v>29</v>
      </c>
      <c r="AE5" s="95">
        <v>30</v>
      </c>
      <c r="AF5" s="95">
        <v>31</v>
      </c>
      <c r="AG5" s="110"/>
      <c r="AH5" s="3"/>
    </row>
    <row r="6" spans="1:34" ht="27.75" customHeight="1">
      <c r="A6" s="11" t="s">
        <v>1</v>
      </c>
      <c r="B6" s="97"/>
      <c r="C6" s="97"/>
      <c r="D6" s="97"/>
      <c r="E6" s="97"/>
      <c r="F6" s="97"/>
      <c r="G6" s="97"/>
      <c r="H6" s="97"/>
      <c r="I6" s="98"/>
      <c r="J6" s="98"/>
      <c r="K6" s="98"/>
      <c r="L6" s="98"/>
      <c r="M6" s="98"/>
      <c r="N6" s="98"/>
      <c r="O6" s="98"/>
      <c r="P6" s="98"/>
      <c r="Q6" s="99"/>
      <c r="R6" s="99"/>
      <c r="S6" s="93"/>
      <c r="T6" s="93"/>
      <c r="U6" s="93"/>
      <c r="V6" s="93"/>
      <c r="W6" s="93"/>
      <c r="X6" s="93"/>
      <c r="Y6" s="93"/>
      <c r="Z6" s="99"/>
      <c r="AA6" s="99"/>
      <c r="AB6" s="99"/>
      <c r="AC6" s="99"/>
      <c r="AD6" s="99"/>
      <c r="AE6" s="99"/>
      <c r="AF6" s="99"/>
      <c r="AG6" s="111"/>
      <c r="AH6" s="74"/>
    </row>
    <row r="7" spans="1:34" ht="27.75" customHeight="1">
      <c r="A7" s="9"/>
      <c r="B7" s="93"/>
      <c r="C7" s="93"/>
      <c r="D7" s="93"/>
      <c r="E7" s="93"/>
      <c r="F7" s="93"/>
      <c r="G7" s="93"/>
      <c r="H7" s="93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111"/>
      <c r="AH7" s="75"/>
    </row>
    <row r="8" spans="1:34" ht="27.75" customHeight="1">
      <c r="A8" s="9" t="s">
        <v>2</v>
      </c>
      <c r="B8" s="99">
        <v>5.8</v>
      </c>
      <c r="C8" s="99">
        <v>7.9</v>
      </c>
      <c r="D8" s="99">
        <v>5.7</v>
      </c>
      <c r="E8" s="99">
        <v>4.9</v>
      </c>
      <c r="F8" s="99">
        <v>5.1</v>
      </c>
      <c r="G8" s="99">
        <v>5.2</v>
      </c>
      <c r="H8" s="99">
        <v>5.3</v>
      </c>
      <c r="I8" s="99">
        <v>5.5</v>
      </c>
      <c r="J8" s="99">
        <v>5.3</v>
      </c>
      <c r="K8" s="99">
        <v>5.1</v>
      </c>
      <c r="L8" s="99">
        <v>5</v>
      </c>
      <c r="M8" s="99">
        <v>4.8</v>
      </c>
      <c r="N8" s="99">
        <v>5.2</v>
      </c>
      <c r="O8" s="99">
        <v>5.5</v>
      </c>
      <c r="P8" s="99">
        <v>6.5</v>
      </c>
      <c r="Q8" s="99">
        <v>5.5</v>
      </c>
      <c r="R8" s="99">
        <v>5.7</v>
      </c>
      <c r="S8" s="99">
        <v>4.6</v>
      </c>
      <c r="T8" s="99">
        <v>4.8</v>
      </c>
      <c r="U8" s="99">
        <v>4.8</v>
      </c>
      <c r="V8" s="99">
        <v>4.7</v>
      </c>
      <c r="W8" s="99">
        <v>4.6</v>
      </c>
      <c r="X8" s="99">
        <v>5</v>
      </c>
      <c r="Y8" s="99">
        <v>5.1</v>
      </c>
      <c r="Z8" s="99">
        <v>5.1</v>
      </c>
      <c r="AA8" s="99">
        <v>5.1</v>
      </c>
      <c r="AB8" s="99">
        <v>5.3</v>
      </c>
      <c r="AC8" s="99">
        <v>5.1</v>
      </c>
      <c r="AD8" s="99">
        <v>5.7</v>
      </c>
      <c r="AE8" s="99">
        <v>5.4</v>
      </c>
      <c r="AF8" s="99">
        <v>4.9</v>
      </c>
      <c r="AG8" s="111"/>
      <c r="AH8" s="8"/>
    </row>
    <row r="9" spans="1:34" ht="27.75" customHeight="1">
      <c r="A9" s="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111"/>
      <c r="AH9" s="22"/>
    </row>
    <row r="10" spans="1:34" ht="27.75" customHeight="1">
      <c r="A10" s="9" t="s">
        <v>3</v>
      </c>
      <c r="B10" s="104">
        <v>17.5</v>
      </c>
      <c r="C10" s="104">
        <v>18.3</v>
      </c>
      <c r="D10" s="104">
        <v>18.9</v>
      </c>
      <c r="E10" s="104">
        <v>17.6</v>
      </c>
      <c r="F10" s="104">
        <v>18.5</v>
      </c>
      <c r="G10" s="104">
        <v>14.5</v>
      </c>
      <c r="H10" s="104">
        <v>16.3</v>
      </c>
      <c r="I10" s="104">
        <v>17.6</v>
      </c>
      <c r="J10" s="104">
        <v>15.7</v>
      </c>
      <c r="K10" s="104">
        <v>17.4</v>
      </c>
      <c r="L10" s="104">
        <v>11</v>
      </c>
      <c r="M10" s="104">
        <v>15.2</v>
      </c>
      <c r="N10" s="104">
        <v>17.6</v>
      </c>
      <c r="O10" s="104">
        <v>14.5</v>
      </c>
      <c r="P10" s="104">
        <v>16</v>
      </c>
      <c r="Q10" s="104">
        <v>15.9</v>
      </c>
      <c r="R10" s="104">
        <v>17.6</v>
      </c>
      <c r="S10" s="104">
        <v>16.1</v>
      </c>
      <c r="T10" s="104">
        <v>13.1</v>
      </c>
      <c r="U10" s="104">
        <v>13.7</v>
      </c>
      <c r="V10" s="104">
        <v>12.4</v>
      </c>
      <c r="W10" s="104">
        <v>13.3</v>
      </c>
      <c r="X10" s="104">
        <v>12.9</v>
      </c>
      <c r="Y10" s="104">
        <v>15.8</v>
      </c>
      <c r="Z10" s="104">
        <v>14.6</v>
      </c>
      <c r="AA10" s="104">
        <v>14.1</v>
      </c>
      <c r="AB10" s="104">
        <v>17</v>
      </c>
      <c r="AC10" s="104">
        <v>15.8</v>
      </c>
      <c r="AD10" s="104">
        <v>15.8</v>
      </c>
      <c r="AE10" s="104">
        <v>15.7</v>
      </c>
      <c r="AF10" s="104">
        <v>14.9</v>
      </c>
      <c r="AG10" s="112"/>
      <c r="AH10" s="22"/>
    </row>
    <row r="11" spans="1:34" ht="27.75" customHeight="1">
      <c r="A11" s="9"/>
      <c r="B11" s="85"/>
      <c r="C11" s="85"/>
      <c r="D11" s="85"/>
      <c r="E11" s="79"/>
      <c r="F11" s="79"/>
      <c r="G11" s="79"/>
      <c r="H11" s="79"/>
      <c r="I11" s="79"/>
      <c r="J11" s="85"/>
      <c r="K11" s="85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113" t="s">
        <v>38</v>
      </c>
      <c r="AH11" s="9"/>
    </row>
    <row r="12" spans="1:34" ht="27.75" customHeight="1" thickBot="1">
      <c r="A12" s="9"/>
      <c r="B12" s="32">
        <f aca="true" t="shared" si="0" ref="B12:AF12">SUM(B8:B10)</f>
        <v>23.3</v>
      </c>
      <c r="C12" s="32">
        <f t="shared" si="0"/>
        <v>26.200000000000003</v>
      </c>
      <c r="D12" s="32">
        <f t="shared" si="0"/>
        <v>24.599999999999998</v>
      </c>
      <c r="E12" s="32">
        <f t="shared" si="0"/>
        <v>22.5</v>
      </c>
      <c r="F12" s="32">
        <f t="shared" si="0"/>
        <v>23.6</v>
      </c>
      <c r="G12" s="32">
        <f t="shared" si="0"/>
        <v>19.7</v>
      </c>
      <c r="H12" s="32">
        <f t="shared" si="0"/>
        <v>21.6</v>
      </c>
      <c r="I12" s="32">
        <f t="shared" si="0"/>
        <v>23.1</v>
      </c>
      <c r="J12" s="32">
        <f t="shared" si="0"/>
        <v>21</v>
      </c>
      <c r="K12" s="32">
        <f t="shared" si="0"/>
        <v>22.5</v>
      </c>
      <c r="L12" s="32">
        <f t="shared" si="0"/>
        <v>16</v>
      </c>
      <c r="M12" s="32">
        <f t="shared" si="0"/>
        <v>20</v>
      </c>
      <c r="N12" s="32">
        <f t="shared" si="0"/>
        <v>22.8</v>
      </c>
      <c r="O12" s="32">
        <f t="shared" si="0"/>
        <v>20</v>
      </c>
      <c r="P12" s="32">
        <f t="shared" si="0"/>
        <v>22.5</v>
      </c>
      <c r="Q12" s="32">
        <f t="shared" si="0"/>
        <v>21.4</v>
      </c>
      <c r="R12" s="32">
        <f t="shared" si="0"/>
        <v>23.3</v>
      </c>
      <c r="S12" s="32">
        <f t="shared" si="0"/>
        <v>20.700000000000003</v>
      </c>
      <c r="T12" s="32">
        <f t="shared" si="0"/>
        <v>17.9</v>
      </c>
      <c r="U12" s="32">
        <f t="shared" si="0"/>
        <v>18.5</v>
      </c>
      <c r="V12" s="32">
        <f t="shared" si="0"/>
        <v>17.1</v>
      </c>
      <c r="W12" s="32">
        <f t="shared" si="0"/>
        <v>17.9</v>
      </c>
      <c r="X12" s="32">
        <f t="shared" si="0"/>
        <v>17.9</v>
      </c>
      <c r="Y12" s="32">
        <f t="shared" si="0"/>
        <v>20.9</v>
      </c>
      <c r="Z12" s="32">
        <f t="shared" si="0"/>
        <v>19.7</v>
      </c>
      <c r="AA12" s="32">
        <f t="shared" si="0"/>
        <v>19.2</v>
      </c>
      <c r="AB12" s="32">
        <f t="shared" si="0"/>
        <v>22.3</v>
      </c>
      <c r="AC12" s="32">
        <f t="shared" si="0"/>
        <v>20.9</v>
      </c>
      <c r="AD12" s="32">
        <f t="shared" si="0"/>
        <v>21.5</v>
      </c>
      <c r="AE12" s="32">
        <f t="shared" si="0"/>
        <v>21.1</v>
      </c>
      <c r="AF12" s="32">
        <f t="shared" si="0"/>
        <v>19.8</v>
      </c>
      <c r="AG12" s="114">
        <f>SUM(B12:AF12)/31</f>
        <v>20.951612903225804</v>
      </c>
      <c r="AH12" s="22"/>
    </row>
    <row r="13" spans="1:34" ht="27.75" customHeight="1">
      <c r="A13" s="11" t="s">
        <v>4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113"/>
      <c r="AH13" s="22"/>
    </row>
    <row r="14" spans="1:34" ht="27.75" customHeight="1">
      <c r="A14" s="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35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113"/>
      <c r="AH14" s="22"/>
    </row>
    <row r="15" spans="1:34" ht="27.75" customHeight="1">
      <c r="A15" s="9" t="s">
        <v>21</v>
      </c>
      <c r="B15" s="100">
        <v>16.278911</v>
      </c>
      <c r="C15" s="101">
        <v>18.204669</v>
      </c>
      <c r="D15" s="101">
        <v>19.269231</v>
      </c>
      <c r="E15" s="101">
        <v>18.068012</v>
      </c>
      <c r="F15" s="101">
        <v>17.861796</v>
      </c>
      <c r="G15" s="101">
        <v>18.359443</v>
      </c>
      <c r="H15" s="101">
        <v>15.697228</v>
      </c>
      <c r="I15" s="101">
        <v>17.566236</v>
      </c>
      <c r="J15" s="101">
        <v>16.743423</v>
      </c>
      <c r="K15" s="101">
        <v>15.326129</v>
      </c>
      <c r="L15" s="101">
        <v>12.753662</v>
      </c>
      <c r="M15" s="101">
        <v>16.950751</v>
      </c>
      <c r="N15" s="101">
        <v>17.09971</v>
      </c>
      <c r="O15" s="101">
        <v>15.616606</v>
      </c>
      <c r="P15" s="101">
        <v>15.040927</v>
      </c>
      <c r="Q15" s="101">
        <v>16.946965</v>
      </c>
      <c r="R15" s="101">
        <v>19.611447</v>
      </c>
      <c r="S15" s="101">
        <v>15.189707</v>
      </c>
      <c r="T15" s="101">
        <v>15.68856</v>
      </c>
      <c r="U15" s="101">
        <v>19.611447</v>
      </c>
      <c r="V15" s="101">
        <v>14.496762</v>
      </c>
      <c r="W15" s="101">
        <v>13.976111</v>
      </c>
      <c r="X15" s="101">
        <v>13.965351</v>
      </c>
      <c r="Y15" s="101">
        <v>12.085172</v>
      </c>
      <c r="Z15" s="101">
        <v>16.026735</v>
      </c>
      <c r="AA15" s="101">
        <v>14.280607</v>
      </c>
      <c r="AB15" s="101">
        <v>16.806992</v>
      </c>
      <c r="AC15" s="101">
        <v>16.737292</v>
      </c>
      <c r="AD15" s="101">
        <v>16.015705</v>
      </c>
      <c r="AE15" s="101">
        <v>16.175478</v>
      </c>
      <c r="AF15" s="101">
        <v>16.095864</v>
      </c>
      <c r="AG15" s="113"/>
      <c r="AH15" s="22"/>
    </row>
    <row r="16" spans="1:34" ht="27.75" customHeight="1">
      <c r="A16" s="9"/>
      <c r="B16" s="102"/>
      <c r="C16" s="100"/>
      <c r="D16" s="100"/>
      <c r="E16" s="100"/>
      <c r="F16" s="100"/>
      <c r="G16" s="100"/>
      <c r="H16" s="100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13"/>
      <c r="AH16" s="22"/>
    </row>
    <row r="17" spans="1:34" ht="27.75" customHeight="1">
      <c r="A17" s="8" t="s">
        <v>36</v>
      </c>
      <c r="B17" s="100">
        <v>0.627486</v>
      </c>
      <c r="C17" s="100">
        <v>0.609043</v>
      </c>
      <c r="D17" s="100">
        <v>0.602956</v>
      </c>
      <c r="E17" s="100">
        <v>0.602582</v>
      </c>
      <c r="F17" s="100">
        <v>0.605566</v>
      </c>
      <c r="G17" s="100">
        <v>0.601995</v>
      </c>
      <c r="H17" s="100">
        <v>0.292735</v>
      </c>
      <c r="I17" s="101">
        <v>0.617143</v>
      </c>
      <c r="J17" s="101">
        <v>0.608074</v>
      </c>
      <c r="K17" s="101">
        <v>0.62617</v>
      </c>
      <c r="L17" s="101">
        <v>0.635376</v>
      </c>
      <c r="M17" s="101">
        <v>0.625217</v>
      </c>
      <c r="N17" s="101">
        <v>0.624344</v>
      </c>
      <c r="O17" s="101">
        <v>0.584401</v>
      </c>
      <c r="P17" s="101">
        <v>0.652516</v>
      </c>
      <c r="Q17" s="101">
        <v>0.626248</v>
      </c>
      <c r="R17" s="101">
        <v>0.79646</v>
      </c>
      <c r="S17" s="101">
        <v>0.517209</v>
      </c>
      <c r="T17" s="101">
        <v>0.629607</v>
      </c>
      <c r="U17" s="101">
        <v>0.79646</v>
      </c>
      <c r="V17" s="101">
        <v>0.629391</v>
      </c>
      <c r="W17" s="101">
        <v>0.618261</v>
      </c>
      <c r="X17" s="101">
        <v>0.61929</v>
      </c>
      <c r="Y17" s="101">
        <v>0.621007</v>
      </c>
      <c r="Z17" s="101">
        <v>0.635025</v>
      </c>
      <c r="AA17" s="101">
        <v>0.629692</v>
      </c>
      <c r="AB17" s="101">
        <v>0.624729</v>
      </c>
      <c r="AC17" s="101">
        <v>0.628221</v>
      </c>
      <c r="AD17" s="101">
        <v>0.625034</v>
      </c>
      <c r="AE17" s="101">
        <v>0.624133</v>
      </c>
      <c r="AF17" s="101">
        <v>0.603257</v>
      </c>
      <c r="AG17" s="113"/>
      <c r="AH17" s="22"/>
    </row>
    <row r="18" spans="1:34" ht="27.75" customHeight="1">
      <c r="A18" s="9"/>
      <c r="B18" s="102"/>
      <c r="C18" s="100"/>
      <c r="D18" s="100"/>
      <c r="E18" s="100"/>
      <c r="F18" s="100"/>
      <c r="G18" s="100"/>
      <c r="H18" s="100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13"/>
      <c r="AH18" s="22"/>
    </row>
    <row r="19" spans="1:34" ht="27.75" customHeight="1">
      <c r="A19" s="9" t="s">
        <v>6</v>
      </c>
      <c r="B19" s="100">
        <v>3.735594</v>
      </c>
      <c r="C19" s="100">
        <v>3.664089</v>
      </c>
      <c r="D19" s="100">
        <v>3.67695</v>
      </c>
      <c r="E19" s="100">
        <v>3.755472</v>
      </c>
      <c r="F19" s="100">
        <v>3.753587</v>
      </c>
      <c r="G19" s="100">
        <v>3.678555</v>
      </c>
      <c r="H19" s="100">
        <v>3.48267</v>
      </c>
      <c r="I19" s="101">
        <v>3.642312</v>
      </c>
      <c r="J19" s="101">
        <v>3.64974</v>
      </c>
      <c r="K19" s="101">
        <v>3.538912</v>
      </c>
      <c r="L19" s="101">
        <v>3.348837</v>
      </c>
      <c r="M19" s="101">
        <v>3.677798</v>
      </c>
      <c r="N19" s="101">
        <v>3.71134</v>
      </c>
      <c r="O19" s="101">
        <v>3.659751</v>
      </c>
      <c r="P19" s="101">
        <v>3.751932</v>
      </c>
      <c r="Q19" s="101">
        <v>3.628916</v>
      </c>
      <c r="R19" s="101">
        <v>3.675789</v>
      </c>
      <c r="S19" s="101">
        <v>3.550015</v>
      </c>
      <c r="T19" s="101">
        <v>3.660443</v>
      </c>
      <c r="U19" s="101">
        <v>3.675789</v>
      </c>
      <c r="V19" s="101">
        <v>3.592005</v>
      </c>
      <c r="W19" s="101">
        <v>3.702582</v>
      </c>
      <c r="X19" s="101">
        <v>3.854207</v>
      </c>
      <c r="Y19" s="101">
        <v>3.961905</v>
      </c>
      <c r="Z19" s="101">
        <v>3.297784</v>
      </c>
      <c r="AA19" s="101">
        <v>3.518735</v>
      </c>
      <c r="AB19" s="101">
        <v>3.549633</v>
      </c>
      <c r="AC19" s="101">
        <v>3.685091</v>
      </c>
      <c r="AD19" s="101">
        <v>3.606486</v>
      </c>
      <c r="AE19" s="101">
        <v>3.794917</v>
      </c>
      <c r="AF19" s="101">
        <v>3.652633</v>
      </c>
      <c r="AG19" s="113"/>
      <c r="AH19" s="22"/>
    </row>
    <row r="20" spans="1:34" ht="27.75" customHeight="1">
      <c r="A20" s="9"/>
      <c r="B20" s="102"/>
      <c r="C20" s="100"/>
      <c r="D20" s="100"/>
      <c r="E20" s="100"/>
      <c r="F20" s="100"/>
      <c r="G20" s="100"/>
      <c r="H20" s="100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13"/>
      <c r="AH20" s="22"/>
    </row>
    <row r="21" spans="1:34" ht="27.75" customHeight="1">
      <c r="A21" s="9" t="s">
        <v>7</v>
      </c>
      <c r="B21" s="100">
        <v>0</v>
      </c>
      <c r="C21" s="100">
        <v>0</v>
      </c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v>0</v>
      </c>
      <c r="W21" s="101">
        <v>0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v>0</v>
      </c>
      <c r="AD21" s="101">
        <v>0</v>
      </c>
      <c r="AE21" s="101">
        <v>0</v>
      </c>
      <c r="AF21" s="101">
        <v>0</v>
      </c>
      <c r="AG21" s="113"/>
      <c r="AH21" s="22"/>
    </row>
    <row r="22" spans="1:34" ht="27.75" customHeight="1">
      <c r="A22" s="9"/>
      <c r="B22" s="100"/>
      <c r="C22" s="100"/>
      <c r="D22" s="100"/>
      <c r="E22" s="100"/>
      <c r="F22" s="100"/>
      <c r="G22" s="100"/>
      <c r="H22" s="100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13"/>
      <c r="AH22" s="22"/>
    </row>
    <row r="23" spans="1:34" ht="27.75" customHeight="1">
      <c r="A23" s="9" t="s">
        <v>8</v>
      </c>
      <c r="B23" s="105">
        <v>0</v>
      </c>
      <c r="C23" s="105">
        <v>0</v>
      </c>
      <c r="D23" s="105">
        <v>0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  <c r="O23" s="105">
        <v>0</v>
      </c>
      <c r="P23" s="105">
        <v>0</v>
      </c>
      <c r="Q23" s="105">
        <v>0</v>
      </c>
      <c r="R23" s="106">
        <v>0</v>
      </c>
      <c r="S23" s="106">
        <v>0</v>
      </c>
      <c r="T23" s="106">
        <v>0</v>
      </c>
      <c r="U23" s="106">
        <v>0</v>
      </c>
      <c r="V23" s="106">
        <v>0</v>
      </c>
      <c r="W23" s="106">
        <v>0</v>
      </c>
      <c r="X23" s="106">
        <v>0</v>
      </c>
      <c r="Y23" s="106">
        <v>0</v>
      </c>
      <c r="Z23" s="106">
        <v>0</v>
      </c>
      <c r="AA23" s="106">
        <v>0</v>
      </c>
      <c r="AB23" s="106">
        <v>0</v>
      </c>
      <c r="AC23" s="106">
        <v>0</v>
      </c>
      <c r="AD23" s="106">
        <v>0</v>
      </c>
      <c r="AE23" s="106">
        <v>0</v>
      </c>
      <c r="AF23" s="106">
        <v>0</v>
      </c>
      <c r="AG23" s="112"/>
      <c r="AH23" s="22"/>
    </row>
    <row r="24" spans="1:34" ht="27.75" customHeight="1">
      <c r="A24" s="9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7"/>
      <c r="AF24" s="88"/>
      <c r="AG24" s="113" t="s">
        <v>38</v>
      </c>
      <c r="AH24" s="9"/>
    </row>
    <row r="25" spans="1:34" ht="27.75" customHeight="1" thickBot="1">
      <c r="A25" s="9"/>
      <c r="B25" s="89">
        <f aca="true" t="shared" si="1" ref="B25:AD25">SUM(B15:B24)</f>
        <v>20.641991</v>
      </c>
      <c r="C25" s="89">
        <f t="shared" si="1"/>
        <v>22.477801</v>
      </c>
      <c r="D25" s="89">
        <f t="shared" si="1"/>
        <v>23.549137</v>
      </c>
      <c r="E25" s="89">
        <f t="shared" si="1"/>
        <v>22.426066000000002</v>
      </c>
      <c r="F25" s="89">
        <f t="shared" si="1"/>
        <v>22.220948999999997</v>
      </c>
      <c r="G25" s="89">
        <f t="shared" si="1"/>
        <v>22.639992999999997</v>
      </c>
      <c r="H25" s="89">
        <f t="shared" si="1"/>
        <v>19.472633000000002</v>
      </c>
      <c r="I25" s="89">
        <f t="shared" si="1"/>
        <v>21.825691</v>
      </c>
      <c r="J25" s="89">
        <f t="shared" si="1"/>
        <v>21.001237</v>
      </c>
      <c r="K25" s="89">
        <f t="shared" si="1"/>
        <v>19.491211</v>
      </c>
      <c r="L25" s="89">
        <f t="shared" si="1"/>
        <v>16.737875000000003</v>
      </c>
      <c r="M25" s="89">
        <f t="shared" si="1"/>
        <v>21.253766</v>
      </c>
      <c r="N25" s="89">
        <f t="shared" si="1"/>
        <v>21.435394000000002</v>
      </c>
      <c r="O25" s="89">
        <f t="shared" si="1"/>
        <v>19.860758</v>
      </c>
      <c r="P25" s="89">
        <f t="shared" si="1"/>
        <v>19.445375</v>
      </c>
      <c r="Q25" s="89">
        <f t="shared" si="1"/>
        <v>21.202129</v>
      </c>
      <c r="R25" s="89">
        <f t="shared" si="1"/>
        <v>24.083695999999996</v>
      </c>
      <c r="S25" s="89">
        <f t="shared" si="1"/>
        <v>19.256931</v>
      </c>
      <c r="T25" s="89">
        <f t="shared" si="1"/>
        <v>19.978610000000003</v>
      </c>
      <c r="U25" s="89">
        <f t="shared" si="1"/>
        <v>24.083695999999996</v>
      </c>
      <c r="V25" s="89">
        <f t="shared" si="1"/>
        <v>18.718158</v>
      </c>
      <c r="W25" s="89">
        <f t="shared" si="1"/>
        <v>18.296954</v>
      </c>
      <c r="X25" s="89">
        <f t="shared" si="1"/>
        <v>18.438848</v>
      </c>
      <c r="Y25" s="89">
        <f t="shared" si="1"/>
        <v>16.668084</v>
      </c>
      <c r="Z25" s="89">
        <f t="shared" si="1"/>
        <v>19.959543999999998</v>
      </c>
      <c r="AA25" s="89">
        <f t="shared" si="1"/>
        <v>18.429034</v>
      </c>
      <c r="AB25" s="89">
        <f t="shared" si="1"/>
        <v>20.981354</v>
      </c>
      <c r="AC25" s="89">
        <f t="shared" si="1"/>
        <v>21.050604</v>
      </c>
      <c r="AD25" s="89">
        <f t="shared" si="1"/>
        <v>20.247225</v>
      </c>
      <c r="AE25" s="89">
        <f>SUM(AE15:AE24)</f>
        <v>20.594527999999997</v>
      </c>
      <c r="AF25" s="32">
        <f>SUM(AF15:AF24)</f>
        <v>20.351754</v>
      </c>
      <c r="AG25" s="114">
        <f>SUM(B25:AF25)/31</f>
        <v>20.542613741935487</v>
      </c>
      <c r="AH25" s="22"/>
    </row>
    <row r="26" spans="1:34" ht="27.75" customHeight="1">
      <c r="A26" s="35" t="s">
        <v>9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113"/>
      <c r="AH26" s="22"/>
    </row>
    <row r="27" spans="1:34" ht="27.75" customHeight="1">
      <c r="A27" s="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113"/>
      <c r="AH27" s="22"/>
    </row>
    <row r="28" spans="1:34" ht="27.75" customHeight="1">
      <c r="A28" s="9" t="s">
        <v>10</v>
      </c>
      <c r="B28" s="100">
        <v>23.24</v>
      </c>
      <c r="C28" s="100">
        <v>22.73</v>
      </c>
      <c r="D28" s="100">
        <v>24.17</v>
      </c>
      <c r="E28" s="100">
        <v>25.03</v>
      </c>
      <c r="F28" s="100">
        <v>24.41</v>
      </c>
      <c r="G28" s="100">
        <v>20.05</v>
      </c>
      <c r="H28" s="100">
        <v>22.9</v>
      </c>
      <c r="I28" s="100">
        <v>22.93</v>
      </c>
      <c r="J28" s="100">
        <v>23.44</v>
      </c>
      <c r="K28" s="100">
        <v>20.53</v>
      </c>
      <c r="L28" s="100">
        <v>22.09</v>
      </c>
      <c r="M28" s="100">
        <v>23.69</v>
      </c>
      <c r="N28" s="100">
        <v>22.58</v>
      </c>
      <c r="O28" s="100">
        <v>22.09</v>
      </c>
      <c r="P28" s="100">
        <v>23.6</v>
      </c>
      <c r="Q28" s="100">
        <v>21.7</v>
      </c>
      <c r="R28" s="100">
        <v>23.21</v>
      </c>
      <c r="S28" s="100">
        <v>23.62</v>
      </c>
      <c r="T28" s="100">
        <v>20.81</v>
      </c>
      <c r="U28" s="100">
        <v>21.5</v>
      </c>
      <c r="V28" s="100">
        <v>20.75</v>
      </c>
      <c r="W28" s="100">
        <v>19.54</v>
      </c>
      <c r="X28" s="100">
        <v>19.7</v>
      </c>
      <c r="Y28" s="100">
        <v>19</v>
      </c>
      <c r="Z28" s="100">
        <v>20.03</v>
      </c>
      <c r="AA28" s="100">
        <v>19.94</v>
      </c>
      <c r="AB28" s="100">
        <v>21.3</v>
      </c>
      <c r="AC28" s="100">
        <v>19.61</v>
      </c>
      <c r="AD28" s="100">
        <v>20.7</v>
      </c>
      <c r="AE28" s="100">
        <v>22.05</v>
      </c>
      <c r="AF28" s="100">
        <v>22.19</v>
      </c>
      <c r="AG28" s="113"/>
      <c r="AH28" s="22"/>
    </row>
    <row r="29" spans="1:34" ht="27.75" customHeight="1">
      <c r="A29" s="9" t="s">
        <v>11</v>
      </c>
      <c r="B29" s="100">
        <v>0</v>
      </c>
      <c r="C29" s="100">
        <v>0</v>
      </c>
      <c r="D29" s="100">
        <v>0</v>
      </c>
      <c r="E29" s="100">
        <v>0</v>
      </c>
      <c r="F29" s="100">
        <v>0</v>
      </c>
      <c r="G29" s="100">
        <v>0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>
        <v>0</v>
      </c>
      <c r="Q29" s="100">
        <v>0</v>
      </c>
      <c r="R29" s="100">
        <v>0</v>
      </c>
      <c r="S29" s="100">
        <v>0</v>
      </c>
      <c r="T29" s="100">
        <v>0</v>
      </c>
      <c r="U29" s="100">
        <v>0</v>
      </c>
      <c r="V29" s="100">
        <v>0</v>
      </c>
      <c r="W29" s="100">
        <v>0</v>
      </c>
      <c r="X29" s="100">
        <v>0</v>
      </c>
      <c r="Y29" s="100">
        <v>0</v>
      </c>
      <c r="Z29" s="100">
        <v>0</v>
      </c>
      <c r="AA29" s="100">
        <v>0</v>
      </c>
      <c r="AB29" s="100">
        <v>0</v>
      </c>
      <c r="AC29" s="100">
        <v>0</v>
      </c>
      <c r="AD29" s="100">
        <v>0</v>
      </c>
      <c r="AE29" s="100">
        <v>0</v>
      </c>
      <c r="AF29" s="100">
        <v>0</v>
      </c>
      <c r="AG29" s="113"/>
      <c r="AH29" s="22"/>
    </row>
    <row r="30" spans="1:34" ht="27.75" customHeight="1">
      <c r="A30" s="9" t="s">
        <v>28</v>
      </c>
      <c r="B30" s="86">
        <v>42</v>
      </c>
      <c r="C30" s="86">
        <v>37</v>
      </c>
      <c r="D30" s="86">
        <v>48</v>
      </c>
      <c r="E30" s="86">
        <v>49</v>
      </c>
      <c r="F30" s="86">
        <v>45</v>
      </c>
      <c r="G30" s="86">
        <v>30</v>
      </c>
      <c r="H30" s="86">
        <v>46</v>
      </c>
      <c r="I30" s="86">
        <v>45</v>
      </c>
      <c r="J30" s="86">
        <v>40</v>
      </c>
      <c r="K30" s="86">
        <v>34</v>
      </c>
      <c r="L30" s="86">
        <v>38</v>
      </c>
      <c r="M30" s="86">
        <v>38</v>
      </c>
      <c r="N30" s="86">
        <v>37</v>
      </c>
      <c r="O30" s="86">
        <v>44</v>
      </c>
      <c r="P30" s="86">
        <v>57</v>
      </c>
      <c r="Q30" s="86">
        <v>47</v>
      </c>
      <c r="R30" s="86">
        <v>43</v>
      </c>
      <c r="S30" s="86">
        <v>47</v>
      </c>
      <c r="T30" s="86">
        <v>47</v>
      </c>
      <c r="U30" s="86">
        <v>55</v>
      </c>
      <c r="V30" s="86">
        <v>43</v>
      </c>
      <c r="W30" s="86">
        <v>35</v>
      </c>
      <c r="X30" s="86">
        <v>38</v>
      </c>
      <c r="Y30" s="86">
        <v>38</v>
      </c>
      <c r="Z30" s="86">
        <v>43</v>
      </c>
      <c r="AA30" s="86">
        <v>55</v>
      </c>
      <c r="AB30" s="86">
        <v>51</v>
      </c>
      <c r="AC30" s="86">
        <v>50</v>
      </c>
      <c r="AD30" s="86">
        <v>43</v>
      </c>
      <c r="AE30" s="86">
        <v>48</v>
      </c>
      <c r="AF30" s="86">
        <v>45</v>
      </c>
      <c r="AG30" s="115"/>
      <c r="AH30" s="22"/>
    </row>
    <row r="31" spans="1:34" ht="27.75" customHeight="1">
      <c r="A31" s="9" t="s">
        <v>27</v>
      </c>
      <c r="B31" s="86">
        <v>0</v>
      </c>
      <c r="C31" s="86">
        <v>0</v>
      </c>
      <c r="D31" s="86">
        <v>0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180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86">
        <v>0</v>
      </c>
      <c r="V31" s="86">
        <v>0</v>
      </c>
      <c r="W31" s="86">
        <v>0</v>
      </c>
      <c r="X31" s="86">
        <v>0</v>
      </c>
      <c r="Y31" s="86">
        <v>0</v>
      </c>
      <c r="Z31" s="86">
        <v>0</v>
      </c>
      <c r="AA31" s="86">
        <v>0</v>
      </c>
      <c r="AB31" s="86">
        <v>0</v>
      </c>
      <c r="AC31" s="86">
        <v>0</v>
      </c>
      <c r="AD31" s="86">
        <v>0</v>
      </c>
      <c r="AE31" s="86">
        <v>0</v>
      </c>
      <c r="AF31" s="86">
        <v>0</v>
      </c>
      <c r="AG31" s="113"/>
      <c r="AH31" s="22"/>
    </row>
    <row r="32" spans="1:34" ht="27.75" customHeight="1">
      <c r="A32" s="9" t="s">
        <v>29</v>
      </c>
      <c r="B32" s="86">
        <v>0</v>
      </c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0</v>
      </c>
      <c r="T32" s="86">
        <v>0</v>
      </c>
      <c r="U32" s="86">
        <v>0</v>
      </c>
      <c r="V32" s="86">
        <v>0</v>
      </c>
      <c r="W32" s="86">
        <v>0</v>
      </c>
      <c r="X32" s="86">
        <v>0</v>
      </c>
      <c r="Y32" s="86">
        <v>0</v>
      </c>
      <c r="Z32" s="86">
        <v>0</v>
      </c>
      <c r="AA32" s="86">
        <v>0</v>
      </c>
      <c r="AB32" s="86">
        <v>0</v>
      </c>
      <c r="AC32" s="86">
        <v>0</v>
      </c>
      <c r="AD32" s="86">
        <v>0</v>
      </c>
      <c r="AE32" s="86">
        <v>0</v>
      </c>
      <c r="AF32" s="86">
        <v>0</v>
      </c>
      <c r="AG32" s="113"/>
      <c r="AH32" s="22"/>
    </row>
    <row r="33" spans="1:34" ht="27.75" customHeight="1">
      <c r="A33" s="9" t="s">
        <v>30</v>
      </c>
      <c r="B33" s="86">
        <v>0</v>
      </c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  <c r="S33" s="86">
        <v>0</v>
      </c>
      <c r="T33" s="86">
        <v>0</v>
      </c>
      <c r="U33" s="86">
        <v>0</v>
      </c>
      <c r="V33" s="86">
        <v>0</v>
      </c>
      <c r="W33" s="86">
        <v>0</v>
      </c>
      <c r="X33" s="86">
        <v>0</v>
      </c>
      <c r="Y33" s="86">
        <v>0</v>
      </c>
      <c r="Z33" s="86">
        <v>0</v>
      </c>
      <c r="AA33" s="86">
        <v>0</v>
      </c>
      <c r="AB33" s="86">
        <v>0</v>
      </c>
      <c r="AC33" s="86">
        <v>0</v>
      </c>
      <c r="AD33" s="86">
        <v>0</v>
      </c>
      <c r="AE33" s="86">
        <v>0</v>
      </c>
      <c r="AF33" s="86">
        <v>0</v>
      </c>
      <c r="AG33" s="113"/>
      <c r="AH33" s="22"/>
    </row>
    <row r="34" spans="1:34" ht="27.75" customHeight="1">
      <c r="A34" s="9" t="s">
        <v>19</v>
      </c>
      <c r="B34" s="100">
        <v>0</v>
      </c>
      <c r="C34" s="100">
        <v>0</v>
      </c>
      <c r="D34" s="100">
        <v>0</v>
      </c>
      <c r="E34" s="100">
        <v>0</v>
      </c>
      <c r="F34" s="100">
        <v>0</v>
      </c>
      <c r="G34" s="100">
        <v>0</v>
      </c>
      <c r="H34" s="100">
        <v>0</v>
      </c>
      <c r="I34" s="100">
        <v>0</v>
      </c>
      <c r="J34" s="100">
        <v>0</v>
      </c>
      <c r="K34" s="100">
        <v>0</v>
      </c>
      <c r="L34" s="100">
        <v>0</v>
      </c>
      <c r="M34" s="100">
        <v>0</v>
      </c>
      <c r="N34" s="100">
        <v>0</v>
      </c>
      <c r="O34" s="100">
        <v>0</v>
      </c>
      <c r="P34" s="100">
        <v>0</v>
      </c>
      <c r="Q34" s="100">
        <v>0</v>
      </c>
      <c r="R34" s="100">
        <v>0</v>
      </c>
      <c r="S34" s="100">
        <v>0</v>
      </c>
      <c r="T34" s="100">
        <v>0</v>
      </c>
      <c r="U34" s="100">
        <v>0</v>
      </c>
      <c r="V34" s="100">
        <v>0</v>
      </c>
      <c r="W34" s="100">
        <v>0</v>
      </c>
      <c r="X34" s="100">
        <v>0</v>
      </c>
      <c r="Y34" s="100">
        <v>0</v>
      </c>
      <c r="Z34" s="100">
        <v>0</v>
      </c>
      <c r="AA34" s="100">
        <v>0</v>
      </c>
      <c r="AB34" s="100">
        <v>0</v>
      </c>
      <c r="AC34" s="100">
        <v>0</v>
      </c>
      <c r="AD34" s="100">
        <v>0</v>
      </c>
      <c r="AE34" s="100">
        <v>0</v>
      </c>
      <c r="AF34" s="100">
        <v>0</v>
      </c>
      <c r="AG34" s="113"/>
      <c r="AH34" s="9"/>
    </row>
    <row r="35" spans="1:34" ht="27.75" customHeight="1">
      <c r="A35" s="9" t="s">
        <v>6</v>
      </c>
      <c r="B35" s="100">
        <f aca="true" t="shared" si="2" ref="B35:I35">0.0521+0.476</f>
        <v>0.5281</v>
      </c>
      <c r="C35" s="100">
        <f t="shared" si="2"/>
        <v>0.5281</v>
      </c>
      <c r="D35" s="100">
        <f t="shared" si="2"/>
        <v>0.5281</v>
      </c>
      <c r="E35" s="100">
        <f t="shared" si="2"/>
        <v>0.5281</v>
      </c>
      <c r="F35" s="100">
        <f t="shared" si="2"/>
        <v>0.5281</v>
      </c>
      <c r="G35" s="100">
        <f t="shared" si="2"/>
        <v>0.5281</v>
      </c>
      <c r="H35" s="100">
        <f t="shared" si="2"/>
        <v>0.5281</v>
      </c>
      <c r="I35" s="100">
        <f t="shared" si="2"/>
        <v>0.5281</v>
      </c>
      <c r="J35" s="100">
        <f>0.3093+0.2505</f>
        <v>0.5598000000000001</v>
      </c>
      <c r="K35" s="100">
        <f>0.3093+0.2505</f>
        <v>0.5598000000000001</v>
      </c>
      <c r="L35" s="100">
        <f>0.3093+0.2505</f>
        <v>0.5598000000000001</v>
      </c>
      <c r="M35" s="100">
        <f>0.3093+0.2505</f>
        <v>0.5598000000000001</v>
      </c>
      <c r="N35" s="100">
        <f>0.3093+0.2505</f>
        <v>0.5598000000000001</v>
      </c>
      <c r="O35" s="100">
        <f aca="true" t="shared" si="3" ref="O35:U35">1-0.4725</f>
        <v>0.5275000000000001</v>
      </c>
      <c r="P35" s="100">
        <f t="shared" si="3"/>
        <v>0.5275000000000001</v>
      </c>
      <c r="Q35" s="100">
        <f t="shared" si="3"/>
        <v>0.5275000000000001</v>
      </c>
      <c r="R35" s="100">
        <f t="shared" si="3"/>
        <v>0.5275000000000001</v>
      </c>
      <c r="S35" s="100">
        <f t="shared" si="3"/>
        <v>0.5275000000000001</v>
      </c>
      <c r="T35" s="100">
        <f t="shared" si="3"/>
        <v>0.5275000000000001</v>
      </c>
      <c r="U35" s="100">
        <f t="shared" si="3"/>
        <v>0.5275000000000001</v>
      </c>
      <c r="V35" s="100">
        <f>1-0.41</f>
        <v>0.5900000000000001</v>
      </c>
      <c r="W35" s="100">
        <f aca="true" t="shared" si="4" ref="W35:AB35">1-0.41</f>
        <v>0.5900000000000001</v>
      </c>
      <c r="X35" s="100">
        <f t="shared" si="4"/>
        <v>0.5900000000000001</v>
      </c>
      <c r="Y35" s="100">
        <f t="shared" si="4"/>
        <v>0.5900000000000001</v>
      </c>
      <c r="Z35" s="100">
        <f t="shared" si="4"/>
        <v>0.5900000000000001</v>
      </c>
      <c r="AA35" s="100">
        <f t="shared" si="4"/>
        <v>0.5900000000000001</v>
      </c>
      <c r="AB35" s="100">
        <f t="shared" si="4"/>
        <v>0.5900000000000001</v>
      </c>
      <c r="AC35" s="100">
        <v>0.422</v>
      </c>
      <c r="AD35" s="100">
        <v>0.422</v>
      </c>
      <c r="AE35" s="100">
        <v>0.422</v>
      </c>
      <c r="AF35" s="100">
        <v>0.424</v>
      </c>
      <c r="AG35" s="113"/>
      <c r="AH35" s="22"/>
    </row>
    <row r="36" spans="1:34" ht="27.75" customHeight="1">
      <c r="A36" s="9" t="s">
        <v>12</v>
      </c>
      <c r="B36" s="100">
        <v>0</v>
      </c>
      <c r="C36" s="100">
        <v>0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v>0</v>
      </c>
      <c r="R36" s="100">
        <v>0</v>
      </c>
      <c r="S36" s="100">
        <v>0</v>
      </c>
      <c r="T36" s="100">
        <v>0</v>
      </c>
      <c r="U36" s="100">
        <v>0</v>
      </c>
      <c r="V36" s="100">
        <v>0</v>
      </c>
      <c r="W36" s="100">
        <v>0</v>
      </c>
      <c r="X36" s="100">
        <v>0</v>
      </c>
      <c r="Y36" s="100">
        <v>0</v>
      </c>
      <c r="Z36" s="100">
        <v>0</v>
      </c>
      <c r="AA36" s="100">
        <v>0</v>
      </c>
      <c r="AB36" s="100">
        <v>0</v>
      </c>
      <c r="AC36" s="100">
        <v>0</v>
      </c>
      <c r="AD36" s="100">
        <v>0</v>
      </c>
      <c r="AE36" s="100">
        <v>0</v>
      </c>
      <c r="AF36" s="100">
        <v>0</v>
      </c>
      <c r="AG36" s="113"/>
      <c r="AH36" s="22"/>
    </row>
    <row r="37" spans="1:34" ht="27.75" customHeight="1">
      <c r="A37" s="9" t="s">
        <v>8</v>
      </c>
      <c r="B37" s="80">
        <v>0</v>
      </c>
      <c r="C37" s="80">
        <v>0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80">
        <v>0</v>
      </c>
      <c r="U37" s="80">
        <v>0</v>
      </c>
      <c r="V37" s="80">
        <v>0</v>
      </c>
      <c r="W37" s="80">
        <v>0</v>
      </c>
      <c r="X37" s="80">
        <v>0</v>
      </c>
      <c r="Y37" s="80">
        <v>0</v>
      </c>
      <c r="Z37" s="80">
        <v>0</v>
      </c>
      <c r="AA37" s="80">
        <v>0</v>
      </c>
      <c r="AB37" s="80">
        <v>0</v>
      </c>
      <c r="AC37" s="80">
        <v>0</v>
      </c>
      <c r="AD37" s="80">
        <v>0</v>
      </c>
      <c r="AE37" s="80">
        <v>0</v>
      </c>
      <c r="AF37" s="91">
        <v>0</v>
      </c>
      <c r="AG37" s="112"/>
      <c r="AH37" s="22"/>
    </row>
    <row r="38" spans="1:34" ht="27.75" customHeight="1">
      <c r="A38" s="9"/>
      <c r="B38" s="79"/>
      <c r="C38" s="79"/>
      <c r="D38" s="81"/>
      <c r="E38" s="79"/>
      <c r="F38" s="81"/>
      <c r="G38" s="81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113" t="s">
        <v>38</v>
      </c>
      <c r="AH38" s="22"/>
    </row>
    <row r="39" spans="1:34" ht="27.75" customHeight="1" thickBot="1">
      <c r="A39" s="9"/>
      <c r="B39" s="32">
        <f aca="true" t="shared" si="5" ref="B39:AF39">SUM(B28+B34+B35+B36+B37)</f>
        <v>23.768099999999997</v>
      </c>
      <c r="C39" s="32">
        <f t="shared" si="5"/>
        <v>23.2581</v>
      </c>
      <c r="D39" s="32">
        <f t="shared" si="5"/>
        <v>24.6981</v>
      </c>
      <c r="E39" s="32">
        <f t="shared" si="5"/>
        <v>25.5581</v>
      </c>
      <c r="F39" s="32">
        <f t="shared" si="5"/>
        <v>24.9381</v>
      </c>
      <c r="G39" s="32">
        <f t="shared" si="5"/>
        <v>20.5781</v>
      </c>
      <c r="H39" s="32">
        <f t="shared" si="5"/>
        <v>23.428099999999997</v>
      </c>
      <c r="I39" s="32">
        <f t="shared" si="5"/>
        <v>23.458099999999998</v>
      </c>
      <c r="J39" s="32">
        <f t="shared" si="5"/>
        <v>23.9998</v>
      </c>
      <c r="K39" s="32">
        <f t="shared" si="5"/>
        <v>21.0898</v>
      </c>
      <c r="L39" s="32">
        <f t="shared" si="5"/>
        <v>22.6498</v>
      </c>
      <c r="M39" s="32">
        <f t="shared" si="5"/>
        <v>24.2498</v>
      </c>
      <c r="N39" s="32">
        <f t="shared" si="5"/>
        <v>23.139799999999997</v>
      </c>
      <c r="O39" s="32">
        <f t="shared" si="5"/>
        <v>22.6175</v>
      </c>
      <c r="P39" s="32">
        <f t="shared" si="5"/>
        <v>24.1275</v>
      </c>
      <c r="Q39" s="32">
        <f t="shared" si="5"/>
        <v>22.2275</v>
      </c>
      <c r="R39" s="32">
        <f t="shared" si="5"/>
        <v>23.7375</v>
      </c>
      <c r="S39" s="32">
        <f t="shared" si="5"/>
        <v>24.1475</v>
      </c>
      <c r="T39" s="32">
        <f t="shared" si="5"/>
        <v>21.3375</v>
      </c>
      <c r="U39" s="32">
        <f t="shared" si="5"/>
        <v>22.0275</v>
      </c>
      <c r="V39" s="32">
        <f t="shared" si="5"/>
        <v>21.34</v>
      </c>
      <c r="W39" s="32">
        <f t="shared" si="5"/>
        <v>20.13</v>
      </c>
      <c r="X39" s="32">
        <f t="shared" si="5"/>
        <v>20.29</v>
      </c>
      <c r="Y39" s="32">
        <f t="shared" si="5"/>
        <v>19.59</v>
      </c>
      <c r="Z39" s="32">
        <f t="shared" si="5"/>
        <v>20.62</v>
      </c>
      <c r="AA39" s="32">
        <f t="shared" si="5"/>
        <v>20.53</v>
      </c>
      <c r="AB39" s="32">
        <f t="shared" si="5"/>
        <v>21.89</v>
      </c>
      <c r="AC39" s="32">
        <f t="shared" si="5"/>
        <v>20.032</v>
      </c>
      <c r="AD39" s="32">
        <f t="shared" si="5"/>
        <v>21.122</v>
      </c>
      <c r="AE39" s="32">
        <f t="shared" si="5"/>
        <v>22.472</v>
      </c>
      <c r="AF39" s="32">
        <f t="shared" si="5"/>
        <v>22.614</v>
      </c>
      <c r="AG39" s="114">
        <f>SUM(B39:AF39)/31</f>
        <v>22.44084838709677</v>
      </c>
      <c r="AH39" s="22"/>
    </row>
    <row r="40" spans="1:34" ht="27.75" customHeight="1">
      <c r="A40" s="11" t="s">
        <v>13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113"/>
      <c r="AH40" s="22"/>
    </row>
    <row r="41" spans="1:34" ht="27.75" customHeight="1">
      <c r="A41" s="11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113"/>
      <c r="AH41" s="22"/>
    </row>
    <row r="42" spans="1:34" ht="27.75" customHeight="1">
      <c r="A42" s="9" t="s">
        <v>14</v>
      </c>
      <c r="B42" s="99">
        <v>0</v>
      </c>
      <c r="C42" s="99">
        <v>2.1</v>
      </c>
      <c r="D42" s="99">
        <v>0</v>
      </c>
      <c r="E42" s="99">
        <v>0</v>
      </c>
      <c r="F42" s="99">
        <v>0</v>
      </c>
      <c r="G42" s="99">
        <v>2.1</v>
      </c>
      <c r="H42" s="99">
        <v>2.3</v>
      </c>
      <c r="I42" s="93">
        <v>1.7</v>
      </c>
      <c r="J42" s="99">
        <v>1.9</v>
      </c>
      <c r="K42" s="99">
        <v>1.3</v>
      </c>
      <c r="L42" s="99">
        <v>1.6</v>
      </c>
      <c r="M42" s="99">
        <v>1.5</v>
      </c>
      <c r="N42" s="99">
        <v>2.1</v>
      </c>
      <c r="O42" s="99">
        <v>1.9</v>
      </c>
      <c r="P42" s="99">
        <v>2.1</v>
      </c>
      <c r="Q42" s="99">
        <v>2</v>
      </c>
      <c r="R42" s="99">
        <v>1.7</v>
      </c>
      <c r="S42" s="99">
        <v>1.6</v>
      </c>
      <c r="T42" s="99">
        <v>1.9</v>
      </c>
      <c r="U42" s="99">
        <v>1.9</v>
      </c>
      <c r="V42" s="99">
        <v>1.3</v>
      </c>
      <c r="W42" s="99">
        <v>1.5</v>
      </c>
      <c r="X42" s="99">
        <v>0</v>
      </c>
      <c r="Y42" s="99">
        <v>0</v>
      </c>
      <c r="Z42" s="99">
        <v>0</v>
      </c>
      <c r="AA42" s="99">
        <v>0</v>
      </c>
      <c r="AB42" s="99">
        <v>0</v>
      </c>
      <c r="AC42" s="99">
        <v>0</v>
      </c>
      <c r="AD42" s="99">
        <v>0</v>
      </c>
      <c r="AE42" s="99">
        <v>0</v>
      </c>
      <c r="AF42" s="99">
        <v>0</v>
      </c>
      <c r="AG42" s="113"/>
      <c r="AH42" s="22"/>
    </row>
    <row r="43" spans="1:34" ht="27.75" customHeight="1">
      <c r="A43" s="8" t="s">
        <v>39</v>
      </c>
      <c r="B43" s="99">
        <v>1.8</v>
      </c>
      <c r="C43" s="99">
        <v>0</v>
      </c>
      <c r="D43" s="99">
        <v>2.3</v>
      </c>
      <c r="E43" s="99">
        <v>1.8</v>
      </c>
      <c r="F43" s="99">
        <v>1.2</v>
      </c>
      <c r="G43" s="99">
        <v>0</v>
      </c>
      <c r="H43" s="99">
        <v>0</v>
      </c>
      <c r="I43" s="99">
        <v>0</v>
      </c>
      <c r="J43" s="99">
        <v>0</v>
      </c>
      <c r="K43" s="99">
        <v>0</v>
      </c>
      <c r="L43" s="99">
        <v>0</v>
      </c>
      <c r="M43" s="99">
        <v>0</v>
      </c>
      <c r="N43" s="99">
        <v>0</v>
      </c>
      <c r="O43" s="99">
        <v>0</v>
      </c>
      <c r="P43" s="99">
        <v>0</v>
      </c>
      <c r="Q43" s="99">
        <v>0</v>
      </c>
      <c r="R43" s="99">
        <v>0</v>
      </c>
      <c r="S43" s="99">
        <v>0</v>
      </c>
      <c r="T43" s="99">
        <v>0</v>
      </c>
      <c r="U43" s="99">
        <v>0</v>
      </c>
      <c r="V43" s="99">
        <v>0</v>
      </c>
      <c r="W43" s="99">
        <v>0</v>
      </c>
      <c r="X43" s="99">
        <v>1.8</v>
      </c>
      <c r="Y43" s="99">
        <v>1.6</v>
      </c>
      <c r="Z43" s="99">
        <v>2.4</v>
      </c>
      <c r="AA43" s="99">
        <v>2</v>
      </c>
      <c r="AB43" s="99">
        <v>2.7</v>
      </c>
      <c r="AC43" s="99">
        <v>2.2</v>
      </c>
      <c r="AD43" s="99">
        <v>2.2</v>
      </c>
      <c r="AE43" s="99">
        <v>2.1</v>
      </c>
      <c r="AF43" s="99">
        <v>2</v>
      </c>
      <c r="AG43" s="113">
        <f>SUM(B43:AF43)</f>
        <v>26.1</v>
      </c>
      <c r="AH43" s="22"/>
    </row>
    <row r="44" spans="1:34" ht="27.75" customHeight="1">
      <c r="A44" s="9" t="s">
        <v>5</v>
      </c>
      <c r="B44" s="99">
        <v>2</v>
      </c>
      <c r="C44" s="99">
        <v>2</v>
      </c>
      <c r="D44" s="99">
        <v>2</v>
      </c>
      <c r="E44" s="99">
        <v>2</v>
      </c>
      <c r="F44" s="99">
        <v>2</v>
      </c>
      <c r="G44" s="99">
        <v>2</v>
      </c>
      <c r="H44" s="99">
        <v>2.3</v>
      </c>
      <c r="I44" s="99">
        <v>2.3</v>
      </c>
      <c r="J44" s="99">
        <v>2.3</v>
      </c>
      <c r="K44" s="99">
        <v>2.3</v>
      </c>
      <c r="L44" s="99">
        <v>2.3</v>
      </c>
      <c r="M44" s="99">
        <v>2.3</v>
      </c>
      <c r="N44" s="99">
        <v>2.2</v>
      </c>
      <c r="O44" s="99">
        <v>2.2</v>
      </c>
      <c r="P44" s="99">
        <v>1.9</v>
      </c>
      <c r="Q44" s="99">
        <v>1.9</v>
      </c>
      <c r="R44" s="99">
        <v>1.9</v>
      </c>
      <c r="S44" s="99">
        <v>1.9</v>
      </c>
      <c r="T44" s="99">
        <v>1.9</v>
      </c>
      <c r="U44" s="99">
        <v>1.9</v>
      </c>
      <c r="V44" s="99">
        <v>1.9</v>
      </c>
      <c r="W44" s="99">
        <v>1.9</v>
      </c>
      <c r="X44" s="99">
        <v>1.9</v>
      </c>
      <c r="Y44" s="99">
        <v>1.9</v>
      </c>
      <c r="Z44" s="99">
        <v>2</v>
      </c>
      <c r="AA44" s="99">
        <v>2</v>
      </c>
      <c r="AB44" s="99">
        <v>2.5</v>
      </c>
      <c r="AC44" s="99">
        <v>2.5</v>
      </c>
      <c r="AD44" s="99">
        <v>2.5</v>
      </c>
      <c r="AE44" s="99">
        <v>2.4</v>
      </c>
      <c r="AF44" s="99">
        <v>1.9</v>
      </c>
      <c r="AG44" s="113"/>
      <c r="AH44" s="22"/>
    </row>
    <row r="45" spans="1:34" ht="27.75" customHeight="1">
      <c r="A45" s="9"/>
      <c r="B45" s="99"/>
      <c r="C45" s="99"/>
      <c r="D45" s="99"/>
      <c r="E45" s="99"/>
      <c r="F45" s="99"/>
      <c r="G45" s="99"/>
      <c r="H45" s="99"/>
      <c r="I45" s="93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113"/>
      <c r="AH45" s="22"/>
    </row>
    <row r="46" spans="1:34" ht="27.75" customHeight="1">
      <c r="A46" s="9" t="s">
        <v>15</v>
      </c>
      <c r="B46" s="99">
        <v>0</v>
      </c>
      <c r="C46" s="99">
        <v>0.3</v>
      </c>
      <c r="D46" s="99">
        <v>0.2</v>
      </c>
      <c r="E46" s="99">
        <v>1.4</v>
      </c>
      <c r="F46" s="99">
        <v>0.2</v>
      </c>
      <c r="G46" s="99">
        <v>0</v>
      </c>
      <c r="H46" s="99">
        <v>0</v>
      </c>
      <c r="I46" s="99">
        <v>0</v>
      </c>
      <c r="J46" s="99">
        <v>0</v>
      </c>
      <c r="K46" s="99">
        <v>0</v>
      </c>
      <c r="L46" s="99">
        <v>0</v>
      </c>
      <c r="M46" s="99">
        <v>0</v>
      </c>
      <c r="N46" s="99">
        <v>0</v>
      </c>
      <c r="O46" s="99">
        <v>0</v>
      </c>
      <c r="P46" s="99">
        <v>0</v>
      </c>
      <c r="Q46" s="99">
        <v>0</v>
      </c>
      <c r="R46" s="99">
        <v>0</v>
      </c>
      <c r="S46" s="99">
        <v>0</v>
      </c>
      <c r="T46" s="99">
        <v>0</v>
      </c>
      <c r="U46" s="99">
        <v>0</v>
      </c>
      <c r="V46" s="99">
        <v>0</v>
      </c>
      <c r="W46" s="99">
        <v>0</v>
      </c>
      <c r="X46" s="99">
        <v>0</v>
      </c>
      <c r="Y46" s="99">
        <v>0</v>
      </c>
      <c r="Z46" s="99">
        <v>0</v>
      </c>
      <c r="AA46" s="99">
        <v>0</v>
      </c>
      <c r="AB46" s="99">
        <v>0</v>
      </c>
      <c r="AC46" s="99">
        <v>0</v>
      </c>
      <c r="AD46" s="99">
        <v>0</v>
      </c>
      <c r="AE46" s="99">
        <v>0</v>
      </c>
      <c r="AF46" s="99">
        <v>0</v>
      </c>
      <c r="AG46" s="113"/>
      <c r="AH46" s="22"/>
    </row>
    <row r="47" spans="1:34" ht="27.75" customHeight="1">
      <c r="A47" s="9"/>
      <c r="B47" s="99"/>
      <c r="C47" s="99"/>
      <c r="D47" s="99"/>
      <c r="E47" s="99"/>
      <c r="F47" s="99"/>
      <c r="G47" s="99"/>
      <c r="H47" s="99"/>
      <c r="I47" s="93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113"/>
      <c r="AH47" s="22"/>
    </row>
    <row r="48" spans="1:34" ht="27.75" customHeight="1">
      <c r="A48" s="9" t="s">
        <v>12</v>
      </c>
      <c r="B48" s="103">
        <v>0</v>
      </c>
      <c r="C48" s="103">
        <v>0</v>
      </c>
      <c r="D48" s="103">
        <v>0</v>
      </c>
      <c r="E48" s="103">
        <v>0</v>
      </c>
      <c r="F48" s="103">
        <v>0</v>
      </c>
      <c r="G48" s="103">
        <v>0</v>
      </c>
      <c r="H48" s="103">
        <v>0</v>
      </c>
      <c r="I48" s="103">
        <v>0</v>
      </c>
      <c r="J48" s="103">
        <v>0</v>
      </c>
      <c r="K48" s="103">
        <v>0</v>
      </c>
      <c r="L48" s="103">
        <v>0</v>
      </c>
      <c r="M48" s="103">
        <v>0</v>
      </c>
      <c r="N48" s="103">
        <v>0</v>
      </c>
      <c r="O48" s="103">
        <v>0</v>
      </c>
      <c r="P48" s="103">
        <v>0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v>0</v>
      </c>
      <c r="W48" s="103">
        <v>0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v>0</v>
      </c>
      <c r="AD48" s="103">
        <v>0</v>
      </c>
      <c r="AE48" s="103">
        <v>0</v>
      </c>
      <c r="AF48" s="104">
        <v>0</v>
      </c>
      <c r="AG48" s="112"/>
      <c r="AH48" s="22"/>
    </row>
    <row r="49" spans="1:34" ht="27.75" customHeight="1">
      <c r="A49" s="9"/>
      <c r="B49" s="90"/>
      <c r="C49" s="90"/>
      <c r="D49" s="81"/>
      <c r="E49" s="79"/>
      <c r="F49" s="81"/>
      <c r="G49" s="81"/>
      <c r="H49" s="81"/>
      <c r="I49" s="79"/>
      <c r="J49" s="79"/>
      <c r="K49" s="81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113" t="s">
        <v>38</v>
      </c>
      <c r="AH49" s="22"/>
    </row>
    <row r="50" spans="1:34" ht="27.75" customHeight="1" thickBot="1">
      <c r="A50" s="9"/>
      <c r="B50" s="32">
        <f aca="true" t="shared" si="6" ref="B50:AF50">SUM(B42:B48)</f>
        <v>3.8</v>
      </c>
      <c r="C50" s="32">
        <f t="shared" si="6"/>
        <v>4.3999999999999995</v>
      </c>
      <c r="D50" s="32">
        <f t="shared" si="6"/>
        <v>4.5</v>
      </c>
      <c r="E50" s="32">
        <f t="shared" si="6"/>
        <v>5.199999999999999</v>
      </c>
      <c r="F50" s="32">
        <f t="shared" si="6"/>
        <v>3.4000000000000004</v>
      </c>
      <c r="G50" s="32">
        <f t="shared" si="6"/>
        <v>4.1</v>
      </c>
      <c r="H50" s="32">
        <f t="shared" si="6"/>
        <v>4.6</v>
      </c>
      <c r="I50" s="32">
        <f t="shared" si="6"/>
        <v>4</v>
      </c>
      <c r="J50" s="32">
        <f t="shared" si="6"/>
        <v>4.199999999999999</v>
      </c>
      <c r="K50" s="32">
        <f t="shared" si="6"/>
        <v>3.5999999999999996</v>
      </c>
      <c r="L50" s="32">
        <f t="shared" si="6"/>
        <v>3.9</v>
      </c>
      <c r="M50" s="32">
        <f t="shared" si="6"/>
        <v>3.8</v>
      </c>
      <c r="N50" s="32">
        <f t="shared" si="6"/>
        <v>4.300000000000001</v>
      </c>
      <c r="O50" s="32">
        <f t="shared" si="6"/>
        <v>4.1</v>
      </c>
      <c r="P50" s="32">
        <f t="shared" si="6"/>
        <v>4</v>
      </c>
      <c r="Q50" s="32">
        <f t="shared" si="6"/>
        <v>3.9</v>
      </c>
      <c r="R50" s="32">
        <f t="shared" si="6"/>
        <v>3.5999999999999996</v>
      </c>
      <c r="S50" s="32">
        <f t="shared" si="6"/>
        <v>3.5</v>
      </c>
      <c r="T50" s="32">
        <f t="shared" si="6"/>
        <v>3.8</v>
      </c>
      <c r="U50" s="32">
        <f t="shared" si="6"/>
        <v>3.8</v>
      </c>
      <c r="V50" s="32">
        <f t="shared" si="6"/>
        <v>3.2</v>
      </c>
      <c r="W50" s="32">
        <f t="shared" si="6"/>
        <v>3.4</v>
      </c>
      <c r="X50" s="32">
        <f t="shared" si="6"/>
        <v>3.7</v>
      </c>
      <c r="Y50" s="32">
        <f t="shared" si="6"/>
        <v>3.5</v>
      </c>
      <c r="Z50" s="32">
        <f t="shared" si="6"/>
        <v>4.4</v>
      </c>
      <c r="AA50" s="32">
        <f t="shared" si="6"/>
        <v>4</v>
      </c>
      <c r="AB50" s="32">
        <f t="shared" si="6"/>
        <v>5.2</v>
      </c>
      <c r="AC50" s="32">
        <f t="shared" si="6"/>
        <v>4.7</v>
      </c>
      <c r="AD50" s="32">
        <f t="shared" si="6"/>
        <v>4.7</v>
      </c>
      <c r="AE50" s="32">
        <f t="shared" si="6"/>
        <v>4.5</v>
      </c>
      <c r="AF50" s="32">
        <f t="shared" si="6"/>
        <v>3.9</v>
      </c>
      <c r="AG50" s="114">
        <f>SUM(B50:AF50)/31</f>
        <v>4.05483870967742</v>
      </c>
      <c r="AH50" s="9"/>
    </row>
    <row r="51" spans="1:34" ht="27.75" customHeight="1">
      <c r="A51" s="11" t="s">
        <v>16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113"/>
      <c r="AH51" s="9"/>
    </row>
    <row r="52" spans="1:34" ht="27.75" customHeight="1">
      <c r="A52" s="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113" t="s">
        <v>38</v>
      </c>
      <c r="AH52" s="22"/>
    </row>
    <row r="53" spans="1:34" ht="27.75" customHeight="1">
      <c r="A53" s="9" t="s">
        <v>5</v>
      </c>
      <c r="B53" s="104">
        <v>0.5</v>
      </c>
      <c r="C53" s="104">
        <v>0.5</v>
      </c>
      <c r="D53" s="104">
        <v>0.6</v>
      </c>
      <c r="E53" s="104">
        <v>0.5</v>
      </c>
      <c r="F53" s="104">
        <v>0.4</v>
      </c>
      <c r="G53" s="104">
        <v>0.4</v>
      </c>
      <c r="H53" s="104">
        <v>0.4</v>
      </c>
      <c r="I53" s="104">
        <v>0.5</v>
      </c>
      <c r="J53" s="104">
        <v>0.5</v>
      </c>
      <c r="K53" s="104">
        <v>0.6</v>
      </c>
      <c r="L53" s="104">
        <v>0.4</v>
      </c>
      <c r="M53" s="104">
        <v>0.4</v>
      </c>
      <c r="N53" s="104">
        <v>0.3</v>
      </c>
      <c r="O53" s="104">
        <v>0.5</v>
      </c>
      <c r="P53" s="104">
        <v>0.5</v>
      </c>
      <c r="Q53" s="104">
        <v>0.5</v>
      </c>
      <c r="R53" s="104">
        <v>0.6</v>
      </c>
      <c r="S53" s="104">
        <v>0.5</v>
      </c>
      <c r="T53" s="104">
        <v>0.3</v>
      </c>
      <c r="U53" s="104">
        <v>0.4</v>
      </c>
      <c r="V53" s="104">
        <v>0.5</v>
      </c>
      <c r="W53" s="104">
        <v>0.4</v>
      </c>
      <c r="X53" s="104">
        <v>0.5</v>
      </c>
      <c r="Y53" s="104">
        <v>0.5</v>
      </c>
      <c r="Z53" s="104">
        <v>0.4</v>
      </c>
      <c r="AA53" s="104">
        <v>0.4</v>
      </c>
      <c r="AB53" s="104">
        <v>0.4</v>
      </c>
      <c r="AC53" s="104">
        <v>0.5</v>
      </c>
      <c r="AD53" s="104">
        <v>0.5</v>
      </c>
      <c r="AE53" s="104">
        <v>0.6</v>
      </c>
      <c r="AF53" s="104">
        <v>0.5</v>
      </c>
      <c r="AG53" s="112">
        <f>SUM(B53:AF53)/31</f>
        <v>0.46774193548387105</v>
      </c>
      <c r="AH53" s="22"/>
    </row>
    <row r="54" spans="1:34" ht="27.75" customHeight="1">
      <c r="A54" s="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13"/>
      <c r="AH54" s="22"/>
    </row>
    <row r="55" spans="1:34" ht="27.75" customHeight="1">
      <c r="A55" s="9" t="s">
        <v>17</v>
      </c>
      <c r="B55" s="107">
        <f>SUM(B12+B25+B39+B50+B53)</f>
        <v>72.010091</v>
      </c>
      <c r="C55" s="107">
        <f aca="true" t="shared" si="7" ref="C55:AF55">SUM(C12+C25+C39+C50+C53)</f>
        <v>76.835901</v>
      </c>
      <c r="D55" s="107">
        <f t="shared" si="7"/>
        <v>77.94723699999999</v>
      </c>
      <c r="E55" s="107">
        <f t="shared" si="7"/>
        <v>76.184166</v>
      </c>
      <c r="F55" s="107">
        <f t="shared" si="7"/>
        <v>74.55904900000002</v>
      </c>
      <c r="G55" s="107">
        <f t="shared" si="7"/>
        <v>67.418093</v>
      </c>
      <c r="H55" s="107">
        <f t="shared" si="7"/>
        <v>69.500733</v>
      </c>
      <c r="I55" s="107">
        <f t="shared" si="7"/>
        <v>72.883791</v>
      </c>
      <c r="J55" s="107">
        <f t="shared" si="7"/>
        <v>70.701037</v>
      </c>
      <c r="K55" s="107">
        <f t="shared" si="7"/>
        <v>67.28101099999999</v>
      </c>
      <c r="L55" s="107">
        <f t="shared" si="7"/>
        <v>59.687675</v>
      </c>
      <c r="M55" s="107">
        <f t="shared" si="7"/>
        <v>69.70356600000001</v>
      </c>
      <c r="N55" s="107">
        <f t="shared" si="7"/>
        <v>71.97519399999999</v>
      </c>
      <c r="O55" s="107">
        <f t="shared" si="7"/>
        <v>67.078258</v>
      </c>
      <c r="P55" s="107">
        <f t="shared" si="7"/>
        <v>70.572875</v>
      </c>
      <c r="Q55" s="107">
        <f t="shared" si="7"/>
        <v>69.229629</v>
      </c>
      <c r="R55" s="107">
        <f t="shared" si="7"/>
        <v>75.32119599999999</v>
      </c>
      <c r="S55" s="107">
        <f t="shared" si="7"/>
        <v>68.104431</v>
      </c>
      <c r="T55" s="107">
        <f t="shared" si="7"/>
        <v>63.316109999999995</v>
      </c>
      <c r="U55" s="107">
        <f t="shared" si="7"/>
        <v>68.811196</v>
      </c>
      <c r="V55" s="107">
        <f t="shared" si="7"/>
        <v>60.858158</v>
      </c>
      <c r="W55" s="107">
        <f t="shared" si="7"/>
        <v>60.126954</v>
      </c>
      <c r="X55" s="107">
        <f t="shared" si="7"/>
        <v>60.828848</v>
      </c>
      <c r="Y55" s="107">
        <f t="shared" si="7"/>
        <v>61.158084</v>
      </c>
      <c r="Z55" s="107">
        <f t="shared" si="7"/>
        <v>65.07954400000001</v>
      </c>
      <c r="AA55" s="107">
        <f t="shared" si="7"/>
        <v>62.559034000000004</v>
      </c>
      <c r="AB55" s="107">
        <f t="shared" si="7"/>
        <v>70.77135400000002</v>
      </c>
      <c r="AC55" s="107">
        <f t="shared" si="7"/>
        <v>67.182604</v>
      </c>
      <c r="AD55" s="107">
        <f t="shared" si="7"/>
        <v>68.069225</v>
      </c>
      <c r="AE55" s="107">
        <f t="shared" si="7"/>
        <v>69.266528</v>
      </c>
      <c r="AF55" s="107">
        <f t="shared" si="7"/>
        <v>67.165754</v>
      </c>
      <c r="AG55" s="112">
        <f>SUM(B55:AF55)/31</f>
        <v>68.45765567741937</v>
      </c>
      <c r="AH55" s="22"/>
    </row>
    <row r="56" spans="1:34" ht="27.75" customHeight="1">
      <c r="A56" s="9"/>
      <c r="B56" s="93"/>
      <c r="C56" s="97"/>
      <c r="D56" s="93"/>
      <c r="E56" s="99"/>
      <c r="F56" s="93"/>
      <c r="G56" s="93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113"/>
      <c r="AH56" s="22"/>
    </row>
    <row r="57" spans="1:34" ht="27.75" customHeight="1">
      <c r="A57" s="9" t="s">
        <v>18</v>
      </c>
      <c r="B57" s="39">
        <f aca="true" t="shared" si="8" ref="B57:AF57">-SUM(B21+B23+B36+B37+B46+B48)</f>
        <v>0</v>
      </c>
      <c r="C57" s="39">
        <f t="shared" si="8"/>
        <v>-0.3</v>
      </c>
      <c r="D57" s="39">
        <f t="shared" si="8"/>
        <v>-0.2</v>
      </c>
      <c r="E57" s="39">
        <f t="shared" si="8"/>
        <v>-1.4</v>
      </c>
      <c r="F57" s="39">
        <f t="shared" si="8"/>
        <v>-0.2</v>
      </c>
      <c r="G57" s="39">
        <f t="shared" si="8"/>
        <v>0</v>
      </c>
      <c r="H57" s="39">
        <f t="shared" si="8"/>
        <v>0</v>
      </c>
      <c r="I57" s="39">
        <f t="shared" si="8"/>
        <v>0</v>
      </c>
      <c r="J57" s="39">
        <f t="shared" si="8"/>
        <v>0</v>
      </c>
      <c r="K57" s="39">
        <f t="shared" si="8"/>
        <v>0</v>
      </c>
      <c r="L57" s="39">
        <f t="shared" si="8"/>
        <v>0</v>
      </c>
      <c r="M57" s="39">
        <f t="shared" si="8"/>
        <v>0</v>
      </c>
      <c r="N57" s="39">
        <f t="shared" si="8"/>
        <v>0</v>
      </c>
      <c r="O57" s="39">
        <f t="shared" si="8"/>
        <v>0</v>
      </c>
      <c r="P57" s="39">
        <f t="shared" si="8"/>
        <v>0</v>
      </c>
      <c r="Q57" s="39">
        <f t="shared" si="8"/>
        <v>0</v>
      </c>
      <c r="R57" s="39">
        <f t="shared" si="8"/>
        <v>0</v>
      </c>
      <c r="S57" s="39">
        <f t="shared" si="8"/>
        <v>0</v>
      </c>
      <c r="T57" s="39">
        <f t="shared" si="8"/>
        <v>0</v>
      </c>
      <c r="U57" s="39">
        <f t="shared" si="8"/>
        <v>0</v>
      </c>
      <c r="V57" s="39">
        <f t="shared" si="8"/>
        <v>0</v>
      </c>
      <c r="W57" s="39">
        <f t="shared" si="8"/>
        <v>0</v>
      </c>
      <c r="X57" s="39">
        <f t="shared" si="8"/>
        <v>0</v>
      </c>
      <c r="Y57" s="39">
        <f t="shared" si="8"/>
        <v>0</v>
      </c>
      <c r="Z57" s="39">
        <f t="shared" si="8"/>
        <v>0</v>
      </c>
      <c r="AA57" s="39">
        <f t="shared" si="8"/>
        <v>0</v>
      </c>
      <c r="AB57" s="39">
        <f t="shared" si="8"/>
        <v>0</v>
      </c>
      <c r="AC57" s="39">
        <f t="shared" si="8"/>
        <v>0</v>
      </c>
      <c r="AD57" s="39">
        <f t="shared" si="8"/>
        <v>0</v>
      </c>
      <c r="AE57" s="39">
        <f t="shared" si="8"/>
        <v>0</v>
      </c>
      <c r="AF57" s="39">
        <f t="shared" si="8"/>
        <v>0</v>
      </c>
      <c r="AG57" s="112">
        <f>SUM(B57:AF57)/31</f>
        <v>-0.06774193548387097</v>
      </c>
      <c r="AH57" s="22"/>
    </row>
    <row r="58" spans="1:34" ht="27.75" customHeight="1">
      <c r="A58" s="9"/>
      <c r="B58" s="82"/>
      <c r="C58" s="82"/>
      <c r="D58" s="92"/>
      <c r="E58" s="79"/>
      <c r="F58" s="82"/>
      <c r="G58" s="82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113" t="s">
        <v>38</v>
      </c>
      <c r="AH58" s="22"/>
    </row>
    <row r="59" spans="1:34" ht="27.75" customHeight="1" thickBot="1">
      <c r="A59" s="11" t="s">
        <v>25</v>
      </c>
      <c r="B59" s="34">
        <f aca="true" t="shared" si="9" ref="B59:AC59">SUM(B55:B57)</f>
        <v>72.010091</v>
      </c>
      <c r="C59" s="34">
        <f t="shared" si="9"/>
        <v>76.53590100000001</v>
      </c>
      <c r="D59" s="34">
        <f t="shared" si="9"/>
        <v>77.74723699999998</v>
      </c>
      <c r="E59" s="34">
        <f t="shared" si="9"/>
        <v>74.784166</v>
      </c>
      <c r="F59" s="34">
        <f t="shared" si="9"/>
        <v>74.35904900000001</v>
      </c>
      <c r="G59" s="34">
        <f t="shared" si="9"/>
        <v>67.418093</v>
      </c>
      <c r="H59" s="34">
        <f t="shared" si="9"/>
        <v>69.500733</v>
      </c>
      <c r="I59" s="34">
        <f t="shared" si="9"/>
        <v>72.883791</v>
      </c>
      <c r="J59" s="34">
        <f t="shared" si="9"/>
        <v>70.701037</v>
      </c>
      <c r="K59" s="34">
        <f t="shared" si="9"/>
        <v>67.28101099999999</v>
      </c>
      <c r="L59" s="34">
        <f t="shared" si="9"/>
        <v>59.687675</v>
      </c>
      <c r="M59" s="34">
        <f t="shared" si="9"/>
        <v>69.70356600000001</v>
      </c>
      <c r="N59" s="34">
        <f t="shared" si="9"/>
        <v>71.97519399999999</v>
      </c>
      <c r="O59" s="34">
        <f t="shared" si="9"/>
        <v>67.078258</v>
      </c>
      <c r="P59" s="34">
        <f t="shared" si="9"/>
        <v>70.572875</v>
      </c>
      <c r="Q59" s="34">
        <f t="shared" si="9"/>
        <v>69.229629</v>
      </c>
      <c r="R59" s="34">
        <f t="shared" si="9"/>
        <v>75.32119599999999</v>
      </c>
      <c r="S59" s="34">
        <f t="shared" si="9"/>
        <v>68.104431</v>
      </c>
      <c r="T59" s="34">
        <f t="shared" si="9"/>
        <v>63.316109999999995</v>
      </c>
      <c r="U59" s="34">
        <f t="shared" si="9"/>
        <v>68.811196</v>
      </c>
      <c r="V59" s="34">
        <f t="shared" si="9"/>
        <v>60.858158</v>
      </c>
      <c r="W59" s="34">
        <f t="shared" si="9"/>
        <v>60.126954</v>
      </c>
      <c r="X59" s="34">
        <f t="shared" si="9"/>
        <v>60.828848</v>
      </c>
      <c r="Y59" s="34">
        <f t="shared" si="9"/>
        <v>61.158084</v>
      </c>
      <c r="Z59" s="34">
        <f t="shared" si="9"/>
        <v>65.07954400000001</v>
      </c>
      <c r="AA59" s="34">
        <f t="shared" si="9"/>
        <v>62.559034000000004</v>
      </c>
      <c r="AB59" s="34">
        <f t="shared" si="9"/>
        <v>70.77135400000002</v>
      </c>
      <c r="AC59" s="34">
        <f t="shared" si="9"/>
        <v>67.182604</v>
      </c>
      <c r="AD59" s="34">
        <f>SUM(AD55:AD57)</f>
        <v>68.069225</v>
      </c>
      <c r="AE59" s="34">
        <f>SUM(AE55:AE57)</f>
        <v>69.266528</v>
      </c>
      <c r="AF59" s="34">
        <f>SUM(AF55:AF57)</f>
        <v>67.165754</v>
      </c>
      <c r="AG59" s="114">
        <f>SUM(B59:AF59)/31</f>
        <v>68.38991374193549</v>
      </c>
      <c r="AH59" s="22"/>
    </row>
    <row r="60" spans="1:34" ht="27.75" customHeight="1">
      <c r="A60" s="11"/>
      <c r="B60" s="12"/>
      <c r="C60" s="8"/>
      <c r="D60" s="8"/>
      <c r="E60" s="8"/>
      <c r="F60" s="8"/>
      <c r="G60" s="8"/>
      <c r="H60" s="8"/>
      <c r="I60" s="12"/>
      <c r="J60" s="12"/>
      <c r="K60" s="12"/>
      <c r="L60" s="12"/>
      <c r="M60" s="12"/>
      <c r="N60" s="12"/>
      <c r="O60" s="12"/>
      <c r="P60" s="1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</row>
    <row r="61" spans="1:34" ht="27.75" customHeight="1">
      <c r="A61" s="9" t="s">
        <v>22</v>
      </c>
      <c r="B61" s="9"/>
      <c r="C61" s="9"/>
      <c r="D61" s="9"/>
      <c r="E61" s="9"/>
      <c r="F61" s="9"/>
      <c r="G61" s="9"/>
      <c r="H61" s="9"/>
      <c r="I61" s="20"/>
      <c r="J61" s="20"/>
      <c r="K61" s="20"/>
      <c r="L61" s="20"/>
      <c r="M61" s="20"/>
      <c r="N61" s="20"/>
      <c r="O61" s="20"/>
      <c r="P61" s="20"/>
      <c r="Q61" s="8"/>
      <c r="R61" s="8"/>
      <c r="S61" s="9"/>
      <c r="T61" s="9"/>
      <c r="U61" s="9"/>
      <c r="V61" s="9"/>
      <c r="W61" s="9"/>
      <c r="X61" s="9"/>
      <c r="Y61" s="9"/>
      <c r="Z61" s="20"/>
      <c r="AA61" s="20"/>
      <c r="AB61" s="20"/>
      <c r="AC61" s="20"/>
      <c r="AD61" s="20"/>
      <c r="AE61" s="20"/>
      <c r="AF61" s="20"/>
      <c r="AG61" s="20"/>
      <c r="AH61" s="78"/>
    </row>
    <row r="62" spans="1:34" ht="20.25">
      <c r="A62" s="22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9"/>
    </row>
    <row r="63" spans="1:34" ht="20.25">
      <c r="A63" s="9"/>
      <c r="B63" s="9"/>
      <c r="C63" s="9"/>
      <c r="D63" s="9"/>
      <c r="E63" s="9"/>
      <c r="F63" s="9"/>
      <c r="G63" s="9"/>
      <c r="H63" s="9"/>
      <c r="I63" s="20"/>
      <c r="J63" s="20"/>
      <c r="K63" s="20"/>
      <c r="L63" s="20"/>
      <c r="M63" s="20"/>
      <c r="N63" s="20"/>
      <c r="O63" s="20"/>
      <c r="P63" s="20"/>
      <c r="Q63" s="8"/>
      <c r="R63" s="8"/>
      <c r="S63" s="9"/>
      <c r="T63" s="9"/>
      <c r="U63" s="9"/>
      <c r="V63" s="9"/>
      <c r="W63" s="9"/>
      <c r="X63" s="9"/>
      <c r="Y63" s="9"/>
      <c r="Z63" s="20"/>
      <c r="AA63" s="20"/>
      <c r="AB63" s="20"/>
      <c r="AC63" s="20"/>
      <c r="AD63" s="20"/>
      <c r="AE63" s="20"/>
      <c r="AF63" s="20"/>
      <c r="AG63" s="20"/>
      <c r="AH63" s="22"/>
    </row>
    <row r="64" spans="1:34" ht="20.25">
      <c r="A64" s="9"/>
      <c r="B64" s="9"/>
      <c r="C64" s="9"/>
      <c r="D64" s="9"/>
      <c r="E64" s="9"/>
      <c r="F64" s="9"/>
      <c r="G64" s="9"/>
      <c r="H64" s="9"/>
      <c r="I64" s="20"/>
      <c r="J64" s="20"/>
      <c r="K64" s="20"/>
      <c r="L64" s="20"/>
      <c r="M64" s="20"/>
      <c r="N64" s="20"/>
      <c r="O64" s="20"/>
      <c r="P64" s="20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</row>
    <row r="65" spans="1:33" ht="2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</row>
  </sheetData>
  <printOptions/>
  <pageMargins left="0.56" right="0.54" top="0.5" bottom="0.5" header="0.5" footer="0.5"/>
  <pageSetup horizontalDpi="300" verticalDpi="300" orientation="landscape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63"/>
  <sheetViews>
    <sheetView zoomScale="50" zoomScaleNormal="50" workbookViewId="0" topLeftCell="A1">
      <pane xSplit="1" ySplit="5" topLeftCell="B39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G53" sqref="AG53"/>
    </sheetView>
  </sheetViews>
  <sheetFormatPr defaultColWidth="8.88671875" defaultRowHeight="15"/>
  <cols>
    <col min="1" max="1" width="29.99609375" style="0" customWidth="1"/>
    <col min="2" max="32" width="9.77734375" style="0" customWidth="1"/>
    <col min="33" max="33" width="10.77734375" style="0" customWidth="1"/>
  </cols>
  <sheetData>
    <row r="1" spans="1:34" ht="27.75" customHeight="1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7.75" customHeight="1">
      <c r="A2" s="2">
        <v>39326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27.75" customHeight="1">
      <c r="A3" s="4" t="s">
        <v>23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7"/>
      <c r="AA3" s="118"/>
      <c r="AB3" s="117"/>
      <c r="AC3" s="117"/>
      <c r="AD3" s="117"/>
      <c r="AE3" s="117"/>
      <c r="AF3" s="117"/>
      <c r="AG3" s="117"/>
      <c r="AH3" s="3"/>
    </row>
    <row r="4" spans="1:34" ht="27.75" customHeight="1">
      <c r="A4" s="7"/>
      <c r="B4" s="93" t="s">
        <v>33</v>
      </c>
      <c r="C4" s="93" t="s">
        <v>33</v>
      </c>
      <c r="D4" s="93" t="s">
        <v>34</v>
      </c>
      <c r="E4" s="93" t="s">
        <v>31</v>
      </c>
      <c r="F4" s="93" t="s">
        <v>35</v>
      </c>
      <c r="G4" s="93" t="s">
        <v>31</v>
      </c>
      <c r="H4" s="93" t="s">
        <v>32</v>
      </c>
      <c r="I4" s="93" t="s">
        <v>33</v>
      </c>
      <c r="J4" s="93" t="s">
        <v>33</v>
      </c>
      <c r="K4" s="93" t="s">
        <v>34</v>
      </c>
      <c r="L4" s="93" t="s">
        <v>31</v>
      </c>
      <c r="M4" s="93" t="s">
        <v>35</v>
      </c>
      <c r="N4" s="93" t="s">
        <v>31</v>
      </c>
      <c r="O4" s="93" t="s">
        <v>32</v>
      </c>
      <c r="P4" s="93" t="s">
        <v>33</v>
      </c>
      <c r="Q4" s="93" t="s">
        <v>33</v>
      </c>
      <c r="R4" s="93" t="s">
        <v>34</v>
      </c>
      <c r="S4" s="93" t="s">
        <v>31</v>
      </c>
      <c r="T4" s="93" t="s">
        <v>35</v>
      </c>
      <c r="U4" s="93" t="s">
        <v>31</v>
      </c>
      <c r="V4" s="93" t="s">
        <v>32</v>
      </c>
      <c r="W4" s="93" t="s">
        <v>33</v>
      </c>
      <c r="X4" s="93" t="s">
        <v>33</v>
      </c>
      <c r="Y4" s="93" t="s">
        <v>34</v>
      </c>
      <c r="Z4" s="93" t="s">
        <v>31</v>
      </c>
      <c r="AA4" s="93" t="s">
        <v>35</v>
      </c>
      <c r="AB4" s="93" t="s">
        <v>31</v>
      </c>
      <c r="AC4" s="93" t="s">
        <v>32</v>
      </c>
      <c r="AD4" s="93" t="s">
        <v>33</v>
      </c>
      <c r="AE4" s="93" t="s">
        <v>33</v>
      </c>
      <c r="AF4" s="93"/>
      <c r="AG4" s="93"/>
      <c r="AH4" s="8"/>
    </row>
    <row r="5" spans="1:34" ht="27.75" customHeight="1">
      <c r="A5" s="9"/>
      <c r="B5" s="94">
        <v>1</v>
      </c>
      <c r="C5" s="94">
        <v>2</v>
      </c>
      <c r="D5" s="94">
        <v>3</v>
      </c>
      <c r="E5" s="94">
        <v>4</v>
      </c>
      <c r="F5" s="94">
        <v>5</v>
      </c>
      <c r="G5" s="94">
        <v>6</v>
      </c>
      <c r="H5" s="94">
        <v>7</v>
      </c>
      <c r="I5" s="94">
        <v>8</v>
      </c>
      <c r="J5" s="94">
        <v>9</v>
      </c>
      <c r="K5" s="94">
        <v>10</v>
      </c>
      <c r="L5" s="94">
        <v>11</v>
      </c>
      <c r="M5" s="94">
        <v>12</v>
      </c>
      <c r="N5" s="94">
        <v>13</v>
      </c>
      <c r="O5" s="94">
        <v>14</v>
      </c>
      <c r="P5" s="94">
        <v>15</v>
      </c>
      <c r="Q5" s="95">
        <v>16</v>
      </c>
      <c r="R5" s="95">
        <v>17</v>
      </c>
      <c r="S5" s="96">
        <v>18</v>
      </c>
      <c r="T5" s="96">
        <v>19</v>
      </c>
      <c r="U5" s="96">
        <v>20</v>
      </c>
      <c r="V5" s="96">
        <v>21</v>
      </c>
      <c r="W5" s="96">
        <v>22</v>
      </c>
      <c r="X5" s="96">
        <v>23</v>
      </c>
      <c r="Y5" s="96">
        <v>24</v>
      </c>
      <c r="Z5" s="95">
        <v>25</v>
      </c>
      <c r="AA5" s="95">
        <v>26</v>
      </c>
      <c r="AB5" s="95">
        <v>27</v>
      </c>
      <c r="AC5" s="95">
        <v>28</v>
      </c>
      <c r="AD5" s="95">
        <v>29</v>
      </c>
      <c r="AE5" s="95">
        <v>30</v>
      </c>
      <c r="AF5" s="95"/>
      <c r="AG5" s="95"/>
      <c r="AH5" s="3"/>
    </row>
    <row r="6" spans="1:34" ht="27.75" customHeight="1">
      <c r="A6" s="11" t="s">
        <v>1</v>
      </c>
      <c r="B6" s="97"/>
      <c r="C6" s="97"/>
      <c r="D6" s="97"/>
      <c r="E6" s="97"/>
      <c r="F6" s="97"/>
      <c r="G6" s="97"/>
      <c r="H6" s="97"/>
      <c r="I6" s="98"/>
      <c r="J6" s="98"/>
      <c r="K6" s="98"/>
      <c r="L6" s="98"/>
      <c r="M6" s="98"/>
      <c r="N6" s="98"/>
      <c r="O6" s="98"/>
      <c r="P6" s="98"/>
      <c r="Q6" s="99"/>
      <c r="R6" s="99"/>
      <c r="S6" s="93"/>
      <c r="T6" s="93"/>
      <c r="U6" s="93"/>
      <c r="V6" s="93"/>
      <c r="W6" s="93"/>
      <c r="X6" s="93"/>
      <c r="Y6" s="93"/>
      <c r="Z6" s="99"/>
      <c r="AA6" s="99"/>
      <c r="AB6" s="99"/>
      <c r="AC6" s="99"/>
      <c r="AD6" s="99"/>
      <c r="AE6" s="99"/>
      <c r="AF6" s="99"/>
      <c r="AG6" s="99"/>
      <c r="AH6" s="4"/>
    </row>
    <row r="7" spans="1:34" ht="27.75" customHeight="1">
      <c r="A7" s="9"/>
      <c r="B7" s="93"/>
      <c r="C7" s="93"/>
      <c r="D7" s="93"/>
      <c r="E7" s="93"/>
      <c r="F7" s="93"/>
      <c r="G7" s="93"/>
      <c r="H7" s="93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6"/>
    </row>
    <row r="8" spans="1:34" ht="27.75" customHeight="1">
      <c r="A8" s="9" t="s">
        <v>2</v>
      </c>
      <c r="B8" s="120">
        <v>5.2</v>
      </c>
      <c r="C8" s="120">
        <v>5</v>
      </c>
      <c r="D8" s="120">
        <v>4.7</v>
      </c>
      <c r="E8" s="120">
        <v>5.3</v>
      </c>
      <c r="F8" s="120">
        <v>5.5</v>
      </c>
      <c r="G8" s="120">
        <v>5.4</v>
      </c>
      <c r="H8" s="120">
        <v>4.9</v>
      </c>
      <c r="I8" s="120">
        <v>4.2</v>
      </c>
      <c r="J8" s="120">
        <v>4.7</v>
      </c>
      <c r="K8" s="120">
        <v>5.4</v>
      </c>
      <c r="L8" s="120">
        <v>5.2</v>
      </c>
      <c r="M8" s="120">
        <v>5</v>
      </c>
      <c r="N8" s="120">
        <v>5.8</v>
      </c>
      <c r="O8" s="120">
        <v>5</v>
      </c>
      <c r="P8" s="120">
        <v>5</v>
      </c>
      <c r="Q8" s="120">
        <v>5.5</v>
      </c>
      <c r="R8" s="120">
        <v>4.7</v>
      </c>
      <c r="S8" s="120">
        <v>5.2</v>
      </c>
      <c r="T8" s="120">
        <v>5.4</v>
      </c>
      <c r="U8" s="120">
        <v>4.5</v>
      </c>
      <c r="V8" s="120">
        <v>5</v>
      </c>
      <c r="W8" s="120">
        <v>5</v>
      </c>
      <c r="X8" s="120">
        <v>4.9</v>
      </c>
      <c r="Y8" s="120">
        <v>5</v>
      </c>
      <c r="Z8" s="135">
        <v>5.1</v>
      </c>
      <c r="AA8" s="135">
        <v>5.2</v>
      </c>
      <c r="AB8" s="135">
        <v>5.1</v>
      </c>
      <c r="AC8" s="135">
        <v>4.5</v>
      </c>
      <c r="AD8" s="135">
        <v>4.6</v>
      </c>
      <c r="AE8" s="135">
        <v>4.9</v>
      </c>
      <c r="AF8" s="100"/>
      <c r="AG8" s="100"/>
      <c r="AH8" s="7"/>
    </row>
    <row r="9" spans="1:34" ht="27.75" customHeight="1">
      <c r="A9" s="9"/>
      <c r="B9" s="120"/>
      <c r="C9" s="120"/>
      <c r="D9" s="120"/>
      <c r="E9" s="120"/>
      <c r="F9" s="120"/>
      <c r="G9" s="120"/>
      <c r="H9" s="120"/>
      <c r="I9" s="120"/>
      <c r="J9" s="120"/>
      <c r="K9" s="100"/>
      <c r="L9" s="120"/>
      <c r="M9" s="120"/>
      <c r="N9" s="120"/>
      <c r="O9" s="120"/>
      <c r="P9" s="120"/>
      <c r="Q9" s="120"/>
      <c r="R9" s="120"/>
      <c r="S9" s="100"/>
      <c r="T9" s="120"/>
      <c r="U9" s="120"/>
      <c r="V9" s="120"/>
      <c r="W9" s="120"/>
      <c r="X9" s="120"/>
      <c r="Y9" s="120"/>
      <c r="Z9" s="135"/>
      <c r="AA9" s="135"/>
      <c r="AB9" s="135"/>
      <c r="AC9" s="135"/>
      <c r="AD9" s="135"/>
      <c r="AE9" s="135"/>
      <c r="AF9" s="100"/>
      <c r="AG9" s="100"/>
      <c r="AH9" s="22"/>
    </row>
    <row r="10" spans="1:34" ht="27.75" customHeight="1">
      <c r="A10" s="9" t="s">
        <v>3</v>
      </c>
      <c r="B10" s="120">
        <v>16.1</v>
      </c>
      <c r="C10" s="120">
        <v>15.1</v>
      </c>
      <c r="D10" s="120">
        <v>15.1</v>
      </c>
      <c r="E10" s="120">
        <v>17.4</v>
      </c>
      <c r="F10" s="120">
        <v>16.4</v>
      </c>
      <c r="G10" s="120">
        <v>16.6</v>
      </c>
      <c r="H10" s="120">
        <v>17.1</v>
      </c>
      <c r="I10" s="120">
        <v>16</v>
      </c>
      <c r="J10" s="120">
        <v>16.6</v>
      </c>
      <c r="K10" s="120">
        <v>16.8</v>
      </c>
      <c r="L10" s="120">
        <v>15.8</v>
      </c>
      <c r="M10" s="120">
        <v>13.1</v>
      </c>
      <c r="N10" s="120">
        <v>16.7</v>
      </c>
      <c r="O10" s="120">
        <v>21.3</v>
      </c>
      <c r="P10" s="120">
        <v>18.2</v>
      </c>
      <c r="Q10" s="120">
        <v>18.5</v>
      </c>
      <c r="R10" s="120">
        <v>14.8</v>
      </c>
      <c r="S10" s="120">
        <v>13.8</v>
      </c>
      <c r="T10" s="120">
        <v>16.6</v>
      </c>
      <c r="U10" s="120">
        <v>15.4</v>
      </c>
      <c r="V10" s="120">
        <v>15.1</v>
      </c>
      <c r="W10" s="120">
        <v>14.9</v>
      </c>
      <c r="X10" s="120">
        <v>15.1</v>
      </c>
      <c r="Y10" s="120">
        <v>15.2</v>
      </c>
      <c r="Z10" s="135">
        <v>15.1</v>
      </c>
      <c r="AA10" s="135">
        <v>16.5</v>
      </c>
      <c r="AB10" s="135">
        <v>15.3</v>
      </c>
      <c r="AC10" s="135">
        <v>15</v>
      </c>
      <c r="AD10" s="135">
        <v>15.1</v>
      </c>
      <c r="AE10" s="135">
        <v>14.6</v>
      </c>
      <c r="AF10" s="121"/>
      <c r="AG10" s="121"/>
      <c r="AH10" s="22"/>
    </row>
    <row r="11" spans="1:34" ht="27.75" customHeight="1">
      <c r="A11" s="9"/>
      <c r="B11" s="121"/>
      <c r="C11" s="121"/>
      <c r="D11" s="121"/>
      <c r="E11" s="100"/>
      <c r="F11" s="100"/>
      <c r="G11" s="100"/>
      <c r="H11" s="100"/>
      <c r="I11" s="100"/>
      <c r="J11" s="121"/>
      <c r="K11" s="121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21"/>
      <c r="AG11" s="121" t="s">
        <v>38</v>
      </c>
      <c r="AH11" s="11"/>
    </row>
    <row r="12" spans="1:34" ht="27.75" customHeight="1" thickBot="1">
      <c r="A12" s="9"/>
      <c r="B12" s="122">
        <f aca="true" t="shared" si="0" ref="B12:AE12">SUM(B8:B10)</f>
        <v>21.3</v>
      </c>
      <c r="C12" s="122">
        <f t="shared" si="0"/>
        <v>20.1</v>
      </c>
      <c r="D12" s="122">
        <f t="shared" si="0"/>
        <v>19.8</v>
      </c>
      <c r="E12" s="122">
        <f t="shared" si="0"/>
        <v>22.7</v>
      </c>
      <c r="F12" s="122">
        <f t="shared" si="0"/>
        <v>21.9</v>
      </c>
      <c r="G12" s="122">
        <f t="shared" si="0"/>
        <v>22</v>
      </c>
      <c r="H12" s="122">
        <f t="shared" si="0"/>
        <v>22</v>
      </c>
      <c r="I12" s="122">
        <f t="shared" si="0"/>
        <v>20.2</v>
      </c>
      <c r="J12" s="122">
        <f t="shared" si="0"/>
        <v>21.3</v>
      </c>
      <c r="K12" s="122">
        <f t="shared" si="0"/>
        <v>22.200000000000003</v>
      </c>
      <c r="L12" s="122">
        <f t="shared" si="0"/>
        <v>21</v>
      </c>
      <c r="M12" s="122">
        <f t="shared" si="0"/>
        <v>18.1</v>
      </c>
      <c r="N12" s="122">
        <f t="shared" si="0"/>
        <v>22.5</v>
      </c>
      <c r="O12" s="122">
        <f t="shared" si="0"/>
        <v>26.3</v>
      </c>
      <c r="P12" s="122">
        <f t="shared" si="0"/>
        <v>23.2</v>
      </c>
      <c r="Q12" s="122">
        <f t="shared" si="0"/>
        <v>24</v>
      </c>
      <c r="R12" s="122">
        <f t="shared" si="0"/>
        <v>19.5</v>
      </c>
      <c r="S12" s="122">
        <f t="shared" si="0"/>
        <v>19</v>
      </c>
      <c r="T12" s="122">
        <f t="shared" si="0"/>
        <v>22</v>
      </c>
      <c r="U12" s="122">
        <f t="shared" si="0"/>
        <v>19.9</v>
      </c>
      <c r="V12" s="122">
        <f t="shared" si="0"/>
        <v>20.1</v>
      </c>
      <c r="W12" s="122">
        <f t="shared" si="0"/>
        <v>19.9</v>
      </c>
      <c r="X12" s="122">
        <f t="shared" si="0"/>
        <v>20</v>
      </c>
      <c r="Y12" s="122">
        <f t="shared" si="0"/>
        <v>20.2</v>
      </c>
      <c r="Z12" s="122">
        <f t="shared" si="0"/>
        <v>20.2</v>
      </c>
      <c r="AA12" s="122">
        <f t="shared" si="0"/>
        <v>21.7</v>
      </c>
      <c r="AB12" s="122">
        <f t="shared" si="0"/>
        <v>20.4</v>
      </c>
      <c r="AC12" s="122">
        <f t="shared" si="0"/>
        <v>19.5</v>
      </c>
      <c r="AD12" s="122">
        <f t="shared" si="0"/>
        <v>19.7</v>
      </c>
      <c r="AE12" s="122">
        <f t="shared" si="0"/>
        <v>19.5</v>
      </c>
      <c r="AF12" s="122"/>
      <c r="AG12" s="122">
        <f>SUM(B12:AF12)/30</f>
        <v>21.006666666666668</v>
      </c>
      <c r="AH12" s="22"/>
    </row>
    <row r="13" spans="1:34" ht="27.75" customHeight="1">
      <c r="A13" s="11" t="s">
        <v>4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21"/>
      <c r="AH13" s="22"/>
    </row>
    <row r="14" spans="1:34" ht="27.75" customHeight="1">
      <c r="A14" s="9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23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21"/>
      <c r="AH14" s="22"/>
    </row>
    <row r="15" spans="1:34" ht="27.75" customHeight="1">
      <c r="A15" s="9" t="s">
        <v>21</v>
      </c>
      <c r="B15" s="124">
        <v>14.984763</v>
      </c>
      <c r="C15" s="124">
        <v>20.053809</v>
      </c>
      <c r="D15" s="124">
        <v>14.655691</v>
      </c>
      <c r="E15" s="124">
        <v>17.075312</v>
      </c>
      <c r="F15" s="124">
        <v>17.638626</v>
      </c>
      <c r="G15" s="124">
        <v>16.690185</v>
      </c>
      <c r="H15" s="124">
        <v>16.979138</v>
      </c>
      <c r="I15" s="124">
        <v>16.658074</v>
      </c>
      <c r="J15" s="120">
        <v>17.550015</v>
      </c>
      <c r="K15" s="100">
        <v>17.831064</v>
      </c>
      <c r="L15" s="120">
        <v>16.220616</v>
      </c>
      <c r="M15" s="120">
        <v>15.018204</v>
      </c>
      <c r="N15" s="120">
        <v>16.073724</v>
      </c>
      <c r="O15" s="120">
        <v>18.2</v>
      </c>
      <c r="P15" s="120">
        <v>12.520308</v>
      </c>
      <c r="Q15" s="120">
        <v>15.72729</v>
      </c>
      <c r="R15" s="120">
        <v>15.641226</v>
      </c>
      <c r="S15" s="100">
        <v>16.647</v>
      </c>
      <c r="T15" s="120">
        <v>15.812624</v>
      </c>
      <c r="U15" s="120">
        <v>14.702739</v>
      </c>
      <c r="V15" s="120">
        <v>16.327964</v>
      </c>
      <c r="W15" s="120">
        <v>15.860706</v>
      </c>
      <c r="X15" s="120">
        <v>14.479759</v>
      </c>
      <c r="Y15" s="120">
        <v>15.706701</v>
      </c>
      <c r="Z15" s="120">
        <v>17.594981</v>
      </c>
      <c r="AA15" s="120">
        <v>16.215555</v>
      </c>
      <c r="AB15" s="120">
        <v>16.041001</v>
      </c>
      <c r="AC15" s="120">
        <v>15.603704</v>
      </c>
      <c r="AD15" s="120">
        <v>15.321914</v>
      </c>
      <c r="AE15" s="120">
        <v>17.021647</v>
      </c>
      <c r="AF15" s="100"/>
      <c r="AG15" s="121"/>
      <c r="AH15" s="22"/>
    </row>
    <row r="16" spans="1:34" ht="27.75" customHeight="1">
      <c r="A16" s="9"/>
      <c r="B16" s="120"/>
      <c r="C16" s="120"/>
      <c r="D16" s="120"/>
      <c r="E16" s="120"/>
      <c r="F16" s="120"/>
      <c r="G16" s="120"/>
      <c r="H16" s="120"/>
      <c r="I16" s="120"/>
      <c r="J16" s="120"/>
      <c r="K16" s="100"/>
      <c r="L16" s="120"/>
      <c r="M16" s="120"/>
      <c r="N16" s="120"/>
      <c r="O16" s="120"/>
      <c r="P16" s="120"/>
      <c r="Q16" s="120"/>
      <c r="R16" s="120"/>
      <c r="S16" s="10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00"/>
      <c r="AG16" s="121"/>
      <c r="AH16" s="22"/>
    </row>
    <row r="17" spans="1:34" ht="27.75" customHeight="1">
      <c r="A17" s="8" t="s">
        <v>36</v>
      </c>
      <c r="B17" s="120">
        <v>0.62496</v>
      </c>
      <c r="C17" s="120">
        <v>0.622731</v>
      </c>
      <c r="D17" s="120">
        <v>0.636679</v>
      </c>
      <c r="E17" s="120">
        <v>0.60659</v>
      </c>
      <c r="F17" s="120">
        <v>0.623548</v>
      </c>
      <c r="G17" s="120">
        <v>0.625961</v>
      </c>
      <c r="H17" s="120">
        <v>0.589581</v>
      </c>
      <c r="I17" s="120">
        <v>0.623324</v>
      </c>
      <c r="J17" s="120">
        <v>0.985889</v>
      </c>
      <c r="K17" s="100">
        <v>0.983048</v>
      </c>
      <c r="L17" s="120">
        <v>0.612425</v>
      </c>
      <c r="M17" s="120">
        <v>0.612425</v>
      </c>
      <c r="N17" s="120">
        <v>0.600168</v>
      </c>
      <c r="O17" s="120">
        <v>0.597073</v>
      </c>
      <c r="P17" s="120">
        <v>0.61796</v>
      </c>
      <c r="Q17" s="120">
        <v>0.615989</v>
      </c>
      <c r="R17" s="120">
        <v>0.994246</v>
      </c>
      <c r="S17" s="125">
        <v>0.47</v>
      </c>
      <c r="T17" s="120">
        <v>0.589044</v>
      </c>
      <c r="U17" s="120">
        <v>0.627945</v>
      </c>
      <c r="V17" s="120">
        <v>0.627837</v>
      </c>
      <c r="W17" s="120">
        <v>0.612708</v>
      </c>
      <c r="X17" s="120">
        <v>0.560291</v>
      </c>
      <c r="Y17" s="120">
        <v>0.667137</v>
      </c>
      <c r="Z17" s="120">
        <v>0.613521</v>
      </c>
      <c r="AA17" s="120">
        <v>0.615</v>
      </c>
      <c r="AB17" s="120">
        <v>0.589995</v>
      </c>
      <c r="AC17" s="120">
        <v>0.593455</v>
      </c>
      <c r="AD17" s="120">
        <v>0.584406</v>
      </c>
      <c r="AE17" s="120">
        <v>0.582191</v>
      </c>
      <c r="AF17" s="100"/>
      <c r="AG17" s="121"/>
      <c r="AH17" s="22"/>
    </row>
    <row r="18" spans="1:34" ht="27.75" customHeight="1">
      <c r="A18" s="9"/>
      <c r="B18" s="120"/>
      <c r="C18" s="120"/>
      <c r="D18" s="120"/>
      <c r="E18" s="120"/>
      <c r="F18" s="120"/>
      <c r="G18" s="120"/>
      <c r="H18" s="120"/>
      <c r="I18" s="120"/>
      <c r="J18" s="120"/>
      <c r="K18" s="100"/>
      <c r="L18" s="120"/>
      <c r="M18" s="120"/>
      <c r="N18" s="120"/>
      <c r="O18" s="120"/>
      <c r="P18" s="120"/>
      <c r="Q18" s="120"/>
      <c r="R18" s="120"/>
      <c r="S18" s="10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00"/>
      <c r="AG18" s="121"/>
      <c r="AH18" s="22"/>
    </row>
    <row r="19" spans="1:34" ht="27.75" customHeight="1">
      <c r="A19" s="9" t="s">
        <v>6</v>
      </c>
      <c r="B19" s="120">
        <v>3.675524</v>
      </c>
      <c r="C19" s="120">
        <v>3.757147</v>
      </c>
      <c r="D19" s="120">
        <v>3.814026</v>
      </c>
      <c r="E19" s="120">
        <v>3.828672</v>
      </c>
      <c r="F19" s="120">
        <v>3.675524</v>
      </c>
      <c r="G19" s="120">
        <v>3.701887</v>
      </c>
      <c r="H19" s="120">
        <v>3.639572</v>
      </c>
      <c r="I19" s="120">
        <v>3.683626</v>
      </c>
      <c r="J19" s="120">
        <v>3.726821</v>
      </c>
      <c r="K19" s="100">
        <v>3.826756</v>
      </c>
      <c r="L19" s="120">
        <v>3.729986</v>
      </c>
      <c r="M19" s="120">
        <v>3.729986</v>
      </c>
      <c r="N19" s="120">
        <v>3.721348</v>
      </c>
      <c r="O19" s="120">
        <v>3.629964</v>
      </c>
      <c r="P19" s="120">
        <v>3.533923</v>
      </c>
      <c r="Q19" s="120">
        <v>3.62519</v>
      </c>
      <c r="R19" s="120">
        <v>3.67293</v>
      </c>
      <c r="S19" s="100">
        <v>3.653421</v>
      </c>
      <c r="T19" s="120">
        <v>3.711392</v>
      </c>
      <c r="U19" s="120">
        <v>3.765221</v>
      </c>
      <c r="V19" s="126">
        <v>3.750364</v>
      </c>
      <c r="W19" s="126">
        <v>3.786135</v>
      </c>
      <c r="X19" s="126">
        <v>3.6</v>
      </c>
      <c r="Y19" s="126">
        <v>3.532919</v>
      </c>
      <c r="Z19" s="125">
        <v>3.913329</v>
      </c>
      <c r="AA19" s="120">
        <v>3.89407</v>
      </c>
      <c r="AB19" s="120">
        <v>3.573737</v>
      </c>
      <c r="AC19" s="120">
        <v>3.724138</v>
      </c>
      <c r="AD19" s="120">
        <v>3.714676</v>
      </c>
      <c r="AE19" s="120">
        <v>3.832737</v>
      </c>
      <c r="AF19" s="100"/>
      <c r="AG19" s="121"/>
      <c r="AH19" s="22"/>
    </row>
    <row r="20" spans="1:34" ht="27.75" customHeight="1">
      <c r="A20" s="9"/>
      <c r="B20" s="120"/>
      <c r="C20" s="120"/>
      <c r="D20" s="120"/>
      <c r="E20" s="120"/>
      <c r="F20" s="120"/>
      <c r="G20" s="120"/>
      <c r="H20" s="120"/>
      <c r="I20" s="120"/>
      <c r="J20" s="120"/>
      <c r="K20" s="100"/>
      <c r="L20" s="120"/>
      <c r="M20" s="120"/>
      <c r="N20" s="120"/>
      <c r="O20" s="120"/>
      <c r="P20" s="120"/>
      <c r="Q20" s="120"/>
      <c r="R20" s="120"/>
      <c r="S20" s="100"/>
      <c r="T20" s="120"/>
      <c r="U20" s="120"/>
      <c r="V20" s="127"/>
      <c r="W20" s="127"/>
      <c r="X20" s="127"/>
      <c r="Y20" s="127"/>
      <c r="Z20" s="124"/>
      <c r="AA20" s="120"/>
      <c r="AB20" s="120"/>
      <c r="AC20" s="120"/>
      <c r="AD20" s="120"/>
      <c r="AE20" s="120"/>
      <c r="AF20" s="100"/>
      <c r="AG20" s="121"/>
      <c r="AH20" s="22"/>
    </row>
    <row r="21" spans="1:34" ht="27.75" customHeight="1">
      <c r="A21" s="9" t="s">
        <v>7</v>
      </c>
      <c r="B21" s="120">
        <v>0</v>
      </c>
      <c r="C21" s="120">
        <v>0</v>
      </c>
      <c r="D21" s="120">
        <v>0</v>
      </c>
      <c r="E21" s="120">
        <v>0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0">
        <v>0</v>
      </c>
      <c r="Z21" s="120">
        <v>0</v>
      </c>
      <c r="AA21" s="120">
        <v>0</v>
      </c>
      <c r="AB21" s="120">
        <v>0</v>
      </c>
      <c r="AC21" s="120">
        <v>0</v>
      </c>
      <c r="AD21" s="120">
        <v>0</v>
      </c>
      <c r="AE21" s="120">
        <v>0</v>
      </c>
      <c r="AF21" s="100"/>
      <c r="AG21" s="121"/>
      <c r="AH21" s="22"/>
    </row>
    <row r="22" spans="1:34" ht="27.75" customHeight="1">
      <c r="A22" s="9"/>
      <c r="B22" s="120"/>
      <c r="C22" s="120"/>
      <c r="D22" s="120"/>
      <c r="E22" s="120"/>
      <c r="F22" s="120"/>
      <c r="G22" s="120"/>
      <c r="H22" s="120"/>
      <c r="I22" s="120"/>
      <c r="J22" s="120"/>
      <c r="K22" s="100"/>
      <c r="L22" s="120"/>
      <c r="M22" s="120"/>
      <c r="N22" s="120"/>
      <c r="O22" s="120"/>
      <c r="P22" s="120"/>
      <c r="Q22" s="120"/>
      <c r="R22" s="120"/>
      <c r="S22" s="100"/>
      <c r="T22" s="120"/>
      <c r="U22" s="120"/>
      <c r="V22" s="127"/>
      <c r="W22" s="127"/>
      <c r="X22" s="127"/>
      <c r="Y22" s="127"/>
      <c r="Z22" s="124"/>
      <c r="AA22" s="120"/>
      <c r="AB22" s="120"/>
      <c r="AC22" s="120"/>
      <c r="AD22" s="120"/>
      <c r="AE22" s="120"/>
      <c r="AF22" s="100"/>
      <c r="AG22" s="121"/>
      <c r="AH22" s="22"/>
    </row>
    <row r="23" spans="1:34" ht="27.75" customHeight="1">
      <c r="A23" s="9" t="s">
        <v>8</v>
      </c>
      <c r="B23" s="120">
        <v>0</v>
      </c>
      <c r="C23" s="120">
        <v>0</v>
      </c>
      <c r="D23" s="120">
        <v>0</v>
      </c>
      <c r="E23" s="120">
        <v>0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0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0">
        <v>0</v>
      </c>
      <c r="Z23" s="120">
        <v>0</v>
      </c>
      <c r="AA23" s="120">
        <v>0</v>
      </c>
      <c r="AB23" s="120">
        <v>0</v>
      </c>
      <c r="AC23" s="120">
        <v>0</v>
      </c>
      <c r="AD23" s="120">
        <v>0</v>
      </c>
      <c r="AE23" s="120">
        <v>0</v>
      </c>
      <c r="AF23" s="105"/>
      <c r="AG23" s="121"/>
      <c r="AH23" s="22"/>
    </row>
    <row r="24" spans="1:34" ht="27.75" customHeight="1">
      <c r="A24" s="9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21"/>
      <c r="AF24" s="121"/>
      <c r="AG24" s="121" t="s">
        <v>38</v>
      </c>
      <c r="AH24" s="11"/>
    </row>
    <row r="25" spans="1:34" ht="27.75" customHeight="1" thickBot="1">
      <c r="A25" s="9"/>
      <c r="B25" s="128">
        <f aca="true" t="shared" si="1" ref="B25:AE25">SUM(B15:B24)</f>
        <v>19.285247</v>
      </c>
      <c r="C25" s="128">
        <f t="shared" si="1"/>
        <v>24.433687000000003</v>
      </c>
      <c r="D25" s="128">
        <f t="shared" si="1"/>
        <v>19.106395999999997</v>
      </c>
      <c r="E25" s="128">
        <f t="shared" si="1"/>
        <v>21.510574000000002</v>
      </c>
      <c r="F25" s="128">
        <f t="shared" si="1"/>
        <v>21.937697999999997</v>
      </c>
      <c r="G25" s="128">
        <f t="shared" si="1"/>
        <v>21.018033</v>
      </c>
      <c r="H25" s="128">
        <f t="shared" si="1"/>
        <v>21.208291</v>
      </c>
      <c r="I25" s="128">
        <f t="shared" si="1"/>
        <v>20.965024</v>
      </c>
      <c r="J25" s="128">
        <f t="shared" si="1"/>
        <v>22.262725</v>
      </c>
      <c r="K25" s="128">
        <f t="shared" si="1"/>
        <v>22.640868</v>
      </c>
      <c r="L25" s="128">
        <f t="shared" si="1"/>
        <v>20.563027</v>
      </c>
      <c r="M25" s="128">
        <f t="shared" si="1"/>
        <v>19.360615</v>
      </c>
      <c r="N25" s="128">
        <f t="shared" si="1"/>
        <v>20.395239999999998</v>
      </c>
      <c r="O25" s="128">
        <f t="shared" si="1"/>
        <v>22.427037</v>
      </c>
      <c r="P25" s="128">
        <f t="shared" si="1"/>
        <v>16.672191</v>
      </c>
      <c r="Q25" s="128">
        <f t="shared" si="1"/>
        <v>19.968469</v>
      </c>
      <c r="R25" s="128">
        <f t="shared" si="1"/>
        <v>20.308402</v>
      </c>
      <c r="S25" s="128">
        <f t="shared" si="1"/>
        <v>20.770421</v>
      </c>
      <c r="T25" s="128">
        <f t="shared" si="1"/>
        <v>20.11306</v>
      </c>
      <c r="U25" s="128">
        <f t="shared" si="1"/>
        <v>19.095905</v>
      </c>
      <c r="V25" s="128">
        <f t="shared" si="1"/>
        <v>20.706165000000002</v>
      </c>
      <c r="W25" s="128">
        <f t="shared" si="1"/>
        <v>20.259549</v>
      </c>
      <c r="X25" s="128">
        <f t="shared" si="1"/>
        <v>18.64005</v>
      </c>
      <c r="Y25" s="128">
        <f t="shared" si="1"/>
        <v>19.906757</v>
      </c>
      <c r="Z25" s="128">
        <f t="shared" si="1"/>
        <v>22.121831</v>
      </c>
      <c r="AA25" s="128">
        <f t="shared" si="1"/>
        <v>20.724624999999996</v>
      </c>
      <c r="AB25" s="128">
        <f t="shared" si="1"/>
        <v>20.204733000000004</v>
      </c>
      <c r="AC25" s="128">
        <f t="shared" si="1"/>
        <v>19.921297</v>
      </c>
      <c r="AD25" s="128">
        <f t="shared" si="1"/>
        <v>19.620995999999998</v>
      </c>
      <c r="AE25" s="128">
        <f t="shared" si="1"/>
        <v>21.436575000000005</v>
      </c>
      <c r="AF25" s="122"/>
      <c r="AG25" s="122">
        <f>SUM(B25:AF25)/30</f>
        <v>20.58618293333333</v>
      </c>
      <c r="AH25" s="22"/>
    </row>
    <row r="26" spans="1:34" ht="27.75" customHeight="1">
      <c r="A26" s="35" t="s">
        <v>9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21"/>
      <c r="AH26" s="22"/>
    </row>
    <row r="27" spans="1:34" ht="27.75" customHeight="1">
      <c r="A27" s="9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21"/>
      <c r="AH27" s="22"/>
    </row>
    <row r="28" spans="1:34" ht="27.75" customHeight="1">
      <c r="A28" s="21" t="s">
        <v>10</v>
      </c>
      <c r="B28" s="100">
        <v>19.92</v>
      </c>
      <c r="C28" s="100">
        <v>20.36</v>
      </c>
      <c r="D28" s="100">
        <v>20.83</v>
      </c>
      <c r="E28" s="100">
        <v>21.2</v>
      </c>
      <c r="F28" s="100">
        <v>22.27</v>
      </c>
      <c r="G28" s="100">
        <v>23.3</v>
      </c>
      <c r="H28" s="100">
        <v>22.97</v>
      </c>
      <c r="I28" s="100">
        <v>22.74</v>
      </c>
      <c r="J28" s="100">
        <v>21.42</v>
      </c>
      <c r="K28" s="100">
        <v>22.25</v>
      </c>
      <c r="L28" s="100">
        <v>22.62</v>
      </c>
      <c r="M28" s="100">
        <v>22.43</v>
      </c>
      <c r="N28" s="100">
        <v>21.17</v>
      </c>
      <c r="O28" s="100">
        <v>21.87</v>
      </c>
      <c r="P28" s="100">
        <v>21.35</v>
      </c>
      <c r="Q28" s="100">
        <v>20.11</v>
      </c>
      <c r="R28" s="100">
        <v>22.75</v>
      </c>
      <c r="S28" s="100">
        <v>22.56</v>
      </c>
      <c r="T28" s="100">
        <v>20.12</v>
      </c>
      <c r="U28" s="100">
        <v>23.78</v>
      </c>
      <c r="V28" s="100">
        <v>22.01</v>
      </c>
      <c r="W28" s="100">
        <v>21.6</v>
      </c>
      <c r="X28" s="100">
        <v>19.28</v>
      </c>
      <c r="Y28" s="100">
        <v>21.23</v>
      </c>
      <c r="Z28" s="100">
        <v>19.9</v>
      </c>
      <c r="AA28" s="99">
        <v>21.8</v>
      </c>
      <c r="AB28" s="99">
        <v>20.49</v>
      </c>
      <c r="AC28" s="99">
        <v>21.45</v>
      </c>
      <c r="AD28" s="99">
        <v>21.3</v>
      </c>
      <c r="AE28" s="99">
        <v>21.6</v>
      </c>
      <c r="AF28" s="100"/>
      <c r="AG28" s="121"/>
      <c r="AH28" s="22"/>
    </row>
    <row r="29" spans="1:34" ht="27.75" customHeight="1">
      <c r="A29" s="21" t="s">
        <v>11</v>
      </c>
      <c r="B29" s="100">
        <v>0</v>
      </c>
      <c r="C29" s="100">
        <v>0</v>
      </c>
      <c r="D29" s="100">
        <v>0</v>
      </c>
      <c r="E29" s="100">
        <v>0</v>
      </c>
      <c r="F29" s="100">
        <v>0</v>
      </c>
      <c r="G29" s="100">
        <v>0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>
        <v>0</v>
      </c>
      <c r="Q29" s="100">
        <v>0</v>
      </c>
      <c r="R29" s="100">
        <v>0</v>
      </c>
      <c r="S29" s="100">
        <v>0</v>
      </c>
      <c r="T29" s="100">
        <v>0</v>
      </c>
      <c r="U29" s="100">
        <v>0</v>
      </c>
      <c r="V29" s="100">
        <v>0</v>
      </c>
      <c r="W29" s="100">
        <v>0</v>
      </c>
      <c r="X29" s="100">
        <v>0</v>
      </c>
      <c r="Y29" s="100">
        <v>0</v>
      </c>
      <c r="Z29" s="100">
        <v>0</v>
      </c>
      <c r="AA29" s="99">
        <v>0</v>
      </c>
      <c r="AB29" s="99">
        <v>0</v>
      </c>
      <c r="AC29" s="99">
        <v>0</v>
      </c>
      <c r="AD29" s="99">
        <v>0</v>
      </c>
      <c r="AE29" s="99">
        <v>0</v>
      </c>
      <c r="AF29" s="100"/>
      <c r="AG29" s="121"/>
      <c r="AH29" s="22"/>
    </row>
    <row r="30" spans="1:34" ht="27.75" customHeight="1">
      <c r="A30" s="21" t="s">
        <v>28</v>
      </c>
      <c r="B30" s="86">
        <v>44</v>
      </c>
      <c r="C30" s="86">
        <v>67</v>
      </c>
      <c r="D30" s="86">
        <v>54</v>
      </c>
      <c r="E30" s="86">
        <v>50</v>
      </c>
      <c r="F30" s="86">
        <v>50</v>
      </c>
      <c r="G30" s="86">
        <v>48</v>
      </c>
      <c r="H30" s="86">
        <v>43</v>
      </c>
      <c r="I30" s="86">
        <v>46</v>
      </c>
      <c r="J30" s="86">
        <v>45</v>
      </c>
      <c r="K30" s="86">
        <v>55</v>
      </c>
      <c r="L30" s="86">
        <v>62</v>
      </c>
      <c r="M30" s="86">
        <v>55.6</v>
      </c>
      <c r="N30" s="86">
        <v>51</v>
      </c>
      <c r="O30" s="86">
        <v>54</v>
      </c>
      <c r="P30" s="86">
        <v>46</v>
      </c>
      <c r="Q30" s="86">
        <v>45</v>
      </c>
      <c r="R30" s="86">
        <v>43</v>
      </c>
      <c r="S30" s="86">
        <v>52</v>
      </c>
      <c r="T30" s="86">
        <v>51</v>
      </c>
      <c r="U30" s="86">
        <v>47</v>
      </c>
      <c r="V30" s="86">
        <v>55</v>
      </c>
      <c r="W30" s="86">
        <v>50</v>
      </c>
      <c r="X30" s="86">
        <v>54</v>
      </c>
      <c r="Y30" s="86">
        <v>45</v>
      </c>
      <c r="Z30" s="86">
        <v>47</v>
      </c>
      <c r="AA30" s="136">
        <v>45</v>
      </c>
      <c r="AB30" s="136">
        <v>47</v>
      </c>
      <c r="AC30" s="136">
        <v>50</v>
      </c>
      <c r="AD30" s="136">
        <v>49</v>
      </c>
      <c r="AE30" s="136">
        <v>51</v>
      </c>
      <c r="AF30" s="100"/>
      <c r="AG30" s="121"/>
      <c r="AH30" s="22"/>
    </row>
    <row r="31" spans="1:34" ht="27.75" customHeight="1">
      <c r="A31" s="21" t="s">
        <v>27</v>
      </c>
      <c r="B31" s="86">
        <v>0</v>
      </c>
      <c r="C31" s="86">
        <v>0</v>
      </c>
      <c r="D31" s="86">
        <v>0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600</v>
      </c>
      <c r="L31" s="86">
        <v>440</v>
      </c>
      <c r="M31" s="86">
        <v>250</v>
      </c>
      <c r="N31" s="86">
        <v>300</v>
      </c>
      <c r="O31" s="86">
        <v>550</v>
      </c>
      <c r="P31" s="86">
        <v>600</v>
      </c>
      <c r="Q31" s="86">
        <v>670</v>
      </c>
      <c r="R31" s="86">
        <v>765</v>
      </c>
      <c r="S31" s="86">
        <v>760</v>
      </c>
      <c r="T31" s="86">
        <v>660</v>
      </c>
      <c r="U31" s="86">
        <v>650</v>
      </c>
      <c r="V31" s="86">
        <v>635</v>
      </c>
      <c r="W31" s="86">
        <v>650</v>
      </c>
      <c r="X31" s="86">
        <v>642</v>
      </c>
      <c r="Y31" s="86">
        <v>660</v>
      </c>
      <c r="Z31" s="86">
        <v>700</v>
      </c>
      <c r="AA31" s="137">
        <v>760</v>
      </c>
      <c r="AB31" s="137">
        <v>790</v>
      </c>
      <c r="AC31" s="137">
        <v>1200</v>
      </c>
      <c r="AD31" s="137">
        <v>1250</v>
      </c>
      <c r="AE31" s="137">
        <v>1150</v>
      </c>
      <c r="AF31" s="100"/>
      <c r="AG31" s="121"/>
      <c r="AH31" s="22"/>
    </row>
    <row r="32" spans="1:34" ht="27.75" customHeight="1">
      <c r="A32" s="21" t="s">
        <v>29</v>
      </c>
      <c r="B32" s="86">
        <v>0</v>
      </c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360</v>
      </c>
      <c r="M32" s="86">
        <v>350</v>
      </c>
      <c r="N32" s="86">
        <v>325</v>
      </c>
      <c r="O32" s="86">
        <v>500</v>
      </c>
      <c r="P32" s="86">
        <v>480</v>
      </c>
      <c r="Q32" s="86">
        <v>490</v>
      </c>
      <c r="R32" s="86">
        <v>560</v>
      </c>
      <c r="S32" s="86">
        <v>550</v>
      </c>
      <c r="T32" s="86">
        <v>492</v>
      </c>
      <c r="U32" s="86">
        <v>500</v>
      </c>
      <c r="V32" s="86">
        <v>468</v>
      </c>
      <c r="W32" s="86">
        <v>470</v>
      </c>
      <c r="X32" s="86">
        <v>523</v>
      </c>
      <c r="Y32" s="86">
        <v>495</v>
      </c>
      <c r="Z32" s="86">
        <v>600</v>
      </c>
      <c r="AA32" s="137">
        <v>590</v>
      </c>
      <c r="AB32" s="137">
        <v>615</v>
      </c>
      <c r="AC32" s="137">
        <v>750</v>
      </c>
      <c r="AD32" s="137">
        <v>800</v>
      </c>
      <c r="AE32" s="137">
        <v>800</v>
      </c>
      <c r="AF32" s="100"/>
      <c r="AG32" s="121"/>
      <c r="AH32" s="22"/>
    </row>
    <row r="33" spans="1:34" ht="27.75" customHeight="1">
      <c r="A33" s="21" t="s">
        <v>30</v>
      </c>
      <c r="B33" s="86">
        <v>0</v>
      </c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35</v>
      </c>
      <c r="M33" s="86">
        <v>38</v>
      </c>
      <c r="N33" s="86">
        <v>40</v>
      </c>
      <c r="O33" s="86">
        <v>40</v>
      </c>
      <c r="P33" s="86">
        <v>42</v>
      </c>
      <c r="Q33" s="86">
        <v>38</v>
      </c>
      <c r="R33" s="86">
        <v>60</v>
      </c>
      <c r="S33" s="86">
        <v>60</v>
      </c>
      <c r="T33" s="86">
        <v>43</v>
      </c>
      <c r="U33" s="86">
        <v>40</v>
      </c>
      <c r="V33" s="86">
        <v>48</v>
      </c>
      <c r="W33" s="86">
        <v>45</v>
      </c>
      <c r="X33" s="86">
        <v>42</v>
      </c>
      <c r="Y33" s="86">
        <v>49</v>
      </c>
      <c r="Z33" s="86">
        <v>55</v>
      </c>
      <c r="AA33" s="137">
        <v>60</v>
      </c>
      <c r="AB33" s="137">
        <v>55</v>
      </c>
      <c r="AC33" s="137">
        <v>60</v>
      </c>
      <c r="AD33" s="137">
        <v>60</v>
      </c>
      <c r="AE33" s="137">
        <v>55</v>
      </c>
      <c r="AF33" s="100"/>
      <c r="AG33" s="121"/>
      <c r="AH33" s="22"/>
    </row>
    <row r="34" spans="1:34" ht="27.75" customHeight="1">
      <c r="A34" s="21" t="s">
        <v>19</v>
      </c>
      <c r="B34" s="100">
        <v>0</v>
      </c>
      <c r="C34" s="100">
        <v>0</v>
      </c>
      <c r="D34" s="100">
        <v>0</v>
      </c>
      <c r="E34" s="100">
        <v>0</v>
      </c>
      <c r="F34" s="100">
        <v>0</v>
      </c>
      <c r="G34" s="100">
        <v>0</v>
      </c>
      <c r="H34" s="100">
        <v>0</v>
      </c>
      <c r="I34" s="100">
        <v>0</v>
      </c>
      <c r="J34" s="100">
        <v>0</v>
      </c>
      <c r="K34" s="100">
        <v>0</v>
      </c>
      <c r="L34" s="100">
        <v>0</v>
      </c>
      <c r="M34" s="100">
        <v>0</v>
      </c>
      <c r="N34" s="100">
        <v>0</v>
      </c>
      <c r="O34" s="100">
        <v>0</v>
      </c>
      <c r="P34" s="100">
        <v>0</v>
      </c>
      <c r="Q34" s="100">
        <v>0</v>
      </c>
      <c r="R34" s="100">
        <v>0</v>
      </c>
      <c r="S34" s="100">
        <v>0</v>
      </c>
      <c r="T34" s="100">
        <v>0</v>
      </c>
      <c r="U34" s="100">
        <v>0</v>
      </c>
      <c r="V34" s="100">
        <v>0</v>
      </c>
      <c r="W34" s="100">
        <v>0</v>
      </c>
      <c r="X34" s="100">
        <v>0</v>
      </c>
      <c r="Y34" s="100">
        <v>0</v>
      </c>
      <c r="Z34" s="100">
        <v>0</v>
      </c>
      <c r="AA34" s="99">
        <v>0</v>
      </c>
      <c r="AB34" s="99">
        <v>0</v>
      </c>
      <c r="AC34" s="99">
        <v>0</v>
      </c>
      <c r="AD34" s="99">
        <v>0</v>
      </c>
      <c r="AE34" s="99">
        <v>0</v>
      </c>
      <c r="AF34" s="100"/>
      <c r="AG34" s="121"/>
      <c r="AH34" s="11"/>
    </row>
    <row r="35" spans="1:34" ht="27.75" customHeight="1">
      <c r="A35" s="21" t="s">
        <v>6</v>
      </c>
      <c r="B35" s="100">
        <f>1-0.5678571</f>
        <v>0.4321429</v>
      </c>
      <c r="C35" s="100">
        <f>1-0.5678571</f>
        <v>0.4321429</v>
      </c>
      <c r="D35" s="100">
        <f>1-0.5678571</f>
        <v>0.4321429</v>
      </c>
      <c r="E35" s="100">
        <f>0.3+0.432</f>
        <v>0.732</v>
      </c>
      <c r="F35" s="100">
        <f>0.3+0.432</f>
        <v>0.732</v>
      </c>
      <c r="G35" s="100">
        <f>0.3+0.432</f>
        <v>0.732</v>
      </c>
      <c r="H35" s="100">
        <f>0.3+(1-0.2378)</f>
        <v>1.0622</v>
      </c>
      <c r="I35" s="100">
        <f aca="true" t="shared" si="2" ref="I35:R35">0.3+(1-0.2378)</f>
        <v>1.0622</v>
      </c>
      <c r="J35" s="100">
        <f t="shared" si="2"/>
        <v>1.0622</v>
      </c>
      <c r="K35" s="100">
        <f t="shared" si="2"/>
        <v>1.0622</v>
      </c>
      <c r="L35" s="100">
        <f t="shared" si="2"/>
        <v>1.0622</v>
      </c>
      <c r="M35" s="100">
        <f t="shared" si="2"/>
        <v>1.0622</v>
      </c>
      <c r="N35" s="100">
        <f t="shared" si="2"/>
        <v>1.0622</v>
      </c>
      <c r="O35" s="100">
        <f t="shared" si="2"/>
        <v>1.0622</v>
      </c>
      <c r="P35" s="100">
        <f t="shared" si="2"/>
        <v>1.0622</v>
      </c>
      <c r="Q35" s="100">
        <f t="shared" si="2"/>
        <v>1.0622</v>
      </c>
      <c r="R35" s="100">
        <f t="shared" si="2"/>
        <v>1.0622</v>
      </c>
      <c r="S35" s="100">
        <f aca="true" t="shared" si="3" ref="S35:AE35">1-0.2378</f>
        <v>0.7622</v>
      </c>
      <c r="T35" s="100">
        <f t="shared" si="3"/>
        <v>0.7622</v>
      </c>
      <c r="U35" s="100">
        <f t="shared" si="3"/>
        <v>0.7622</v>
      </c>
      <c r="V35" s="100">
        <f t="shared" si="3"/>
        <v>0.7622</v>
      </c>
      <c r="W35" s="100">
        <f t="shared" si="3"/>
        <v>0.7622</v>
      </c>
      <c r="X35" s="100">
        <f t="shared" si="3"/>
        <v>0.7622</v>
      </c>
      <c r="Y35" s="100">
        <f t="shared" si="3"/>
        <v>0.7622</v>
      </c>
      <c r="Z35" s="100">
        <f t="shared" si="3"/>
        <v>0.7622</v>
      </c>
      <c r="AA35" s="138">
        <f t="shared" si="3"/>
        <v>0.7622</v>
      </c>
      <c r="AB35" s="138">
        <f t="shared" si="3"/>
        <v>0.7622</v>
      </c>
      <c r="AC35" s="138">
        <f t="shared" si="3"/>
        <v>0.7622</v>
      </c>
      <c r="AD35" s="138">
        <f t="shared" si="3"/>
        <v>0.7622</v>
      </c>
      <c r="AE35" s="138">
        <f t="shared" si="3"/>
        <v>0.7622</v>
      </c>
      <c r="AF35" s="100"/>
      <c r="AG35" s="121"/>
      <c r="AH35" s="22"/>
    </row>
    <row r="36" spans="1:34" ht="27.75" customHeight="1">
      <c r="A36" s="21" t="s">
        <v>12</v>
      </c>
      <c r="B36" s="100">
        <v>0</v>
      </c>
      <c r="C36" s="100">
        <v>0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v>0</v>
      </c>
      <c r="R36" s="100">
        <v>0</v>
      </c>
      <c r="S36" s="100">
        <v>0</v>
      </c>
      <c r="T36" s="100">
        <v>0</v>
      </c>
      <c r="U36" s="100">
        <v>0</v>
      </c>
      <c r="V36" s="100">
        <v>0</v>
      </c>
      <c r="W36" s="100">
        <v>0</v>
      </c>
      <c r="X36" s="100">
        <v>0</v>
      </c>
      <c r="Y36" s="100">
        <v>0</v>
      </c>
      <c r="Z36" s="100">
        <v>0</v>
      </c>
      <c r="AA36" s="99">
        <v>0</v>
      </c>
      <c r="AB36" s="99">
        <v>0</v>
      </c>
      <c r="AC36" s="99">
        <v>0</v>
      </c>
      <c r="AD36" s="99">
        <v>0</v>
      </c>
      <c r="AE36" s="99">
        <v>0</v>
      </c>
      <c r="AF36" s="100"/>
      <c r="AG36" s="121"/>
      <c r="AH36" s="22"/>
    </row>
    <row r="37" spans="1:34" ht="27.75" customHeight="1">
      <c r="A37" s="21" t="s">
        <v>8</v>
      </c>
      <c r="B37" s="131">
        <v>0</v>
      </c>
      <c r="C37" s="131">
        <v>0</v>
      </c>
      <c r="D37" s="131">
        <v>0</v>
      </c>
      <c r="E37" s="131">
        <v>0</v>
      </c>
      <c r="F37" s="131">
        <v>0</v>
      </c>
      <c r="G37" s="131">
        <v>0</v>
      </c>
      <c r="H37" s="131">
        <v>0</v>
      </c>
      <c r="I37" s="131">
        <v>0</v>
      </c>
      <c r="J37" s="131">
        <v>0</v>
      </c>
      <c r="K37" s="131">
        <v>0</v>
      </c>
      <c r="L37" s="131">
        <v>0</v>
      </c>
      <c r="M37" s="131">
        <v>0</v>
      </c>
      <c r="N37" s="131">
        <v>0</v>
      </c>
      <c r="O37" s="131">
        <v>0</v>
      </c>
      <c r="P37" s="131">
        <v>0</v>
      </c>
      <c r="Q37" s="131">
        <v>0</v>
      </c>
      <c r="R37" s="131">
        <v>0</v>
      </c>
      <c r="S37" s="131">
        <v>0</v>
      </c>
      <c r="T37" s="131">
        <v>0</v>
      </c>
      <c r="U37" s="131">
        <v>0</v>
      </c>
      <c r="V37" s="131">
        <v>0</v>
      </c>
      <c r="W37" s="131">
        <v>0</v>
      </c>
      <c r="X37" s="131">
        <v>0</v>
      </c>
      <c r="Y37" s="131">
        <v>0</v>
      </c>
      <c r="Z37" s="131">
        <v>0</v>
      </c>
      <c r="AA37" s="103">
        <v>0</v>
      </c>
      <c r="AB37" s="103">
        <v>0</v>
      </c>
      <c r="AC37" s="103">
        <v>0</v>
      </c>
      <c r="AD37" s="103">
        <v>0</v>
      </c>
      <c r="AE37" s="103">
        <v>0</v>
      </c>
      <c r="AF37" s="105"/>
      <c r="AG37" s="121"/>
      <c r="AH37" s="22"/>
    </row>
    <row r="38" spans="1:34" ht="27.75" customHeight="1">
      <c r="A38" s="9"/>
      <c r="B38" s="100"/>
      <c r="C38" s="100"/>
      <c r="D38" s="121"/>
      <c r="E38" s="100"/>
      <c r="F38" s="121"/>
      <c r="G38" s="121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21" t="s">
        <v>38</v>
      </c>
      <c r="AH38" s="22"/>
    </row>
    <row r="39" spans="1:34" ht="27.75" customHeight="1" thickBot="1">
      <c r="A39" s="9"/>
      <c r="B39" s="122">
        <f aca="true" t="shared" si="4" ref="B39:AE39">SUM(B28+B34+B35+B36+B37)</f>
        <v>20.3521429</v>
      </c>
      <c r="C39" s="122">
        <f t="shared" si="4"/>
        <v>20.792142899999998</v>
      </c>
      <c r="D39" s="122">
        <f t="shared" si="4"/>
        <v>21.262142899999997</v>
      </c>
      <c r="E39" s="122">
        <f t="shared" si="4"/>
        <v>21.932</v>
      </c>
      <c r="F39" s="122">
        <f t="shared" si="4"/>
        <v>23.002</v>
      </c>
      <c r="G39" s="122">
        <f t="shared" si="4"/>
        <v>24.032</v>
      </c>
      <c r="H39" s="122">
        <f t="shared" si="4"/>
        <v>24.0322</v>
      </c>
      <c r="I39" s="122">
        <f t="shared" si="4"/>
        <v>23.8022</v>
      </c>
      <c r="J39" s="122">
        <f t="shared" si="4"/>
        <v>22.482200000000002</v>
      </c>
      <c r="K39" s="122">
        <f t="shared" si="4"/>
        <v>23.3122</v>
      </c>
      <c r="L39" s="122">
        <f t="shared" si="4"/>
        <v>23.6822</v>
      </c>
      <c r="M39" s="122">
        <f t="shared" si="4"/>
        <v>23.4922</v>
      </c>
      <c r="N39" s="122">
        <f t="shared" si="4"/>
        <v>22.232200000000002</v>
      </c>
      <c r="O39" s="122">
        <f t="shared" si="4"/>
        <v>22.9322</v>
      </c>
      <c r="P39" s="122">
        <f t="shared" si="4"/>
        <v>22.412200000000002</v>
      </c>
      <c r="Q39" s="122">
        <f t="shared" si="4"/>
        <v>21.1722</v>
      </c>
      <c r="R39" s="122">
        <f t="shared" si="4"/>
        <v>23.8122</v>
      </c>
      <c r="S39" s="122">
        <f t="shared" si="4"/>
        <v>23.3222</v>
      </c>
      <c r="T39" s="122">
        <f t="shared" si="4"/>
        <v>20.8822</v>
      </c>
      <c r="U39" s="122">
        <f t="shared" si="4"/>
        <v>24.5422</v>
      </c>
      <c r="V39" s="122">
        <f t="shared" si="4"/>
        <v>22.7722</v>
      </c>
      <c r="W39" s="122">
        <f t="shared" si="4"/>
        <v>22.3622</v>
      </c>
      <c r="X39" s="122">
        <f t="shared" si="4"/>
        <v>20.0422</v>
      </c>
      <c r="Y39" s="122">
        <f t="shared" si="4"/>
        <v>21.9922</v>
      </c>
      <c r="Z39" s="122">
        <f t="shared" si="4"/>
        <v>20.6622</v>
      </c>
      <c r="AA39" s="122">
        <f t="shared" si="4"/>
        <v>22.5622</v>
      </c>
      <c r="AB39" s="122">
        <f t="shared" si="4"/>
        <v>21.2522</v>
      </c>
      <c r="AC39" s="122">
        <f t="shared" si="4"/>
        <v>22.2122</v>
      </c>
      <c r="AD39" s="122">
        <f t="shared" si="4"/>
        <v>22.0622</v>
      </c>
      <c r="AE39" s="122">
        <f t="shared" si="4"/>
        <v>22.3622</v>
      </c>
      <c r="AF39" s="122"/>
      <c r="AG39" s="122">
        <f>SUM(B39:AE39)/30</f>
        <v>22.39217429</v>
      </c>
      <c r="AH39" s="22"/>
    </row>
    <row r="40" spans="1:34" ht="27.75" customHeight="1">
      <c r="A40" s="11" t="s">
        <v>13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21"/>
      <c r="AH40" s="22"/>
    </row>
    <row r="41" spans="1:34" ht="27.75" customHeight="1">
      <c r="A41" s="11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21"/>
      <c r="AH41" s="22"/>
    </row>
    <row r="42" spans="1:34" ht="27.75" customHeight="1">
      <c r="A42" s="9" t="s">
        <v>14</v>
      </c>
      <c r="B42" s="100">
        <v>0</v>
      </c>
      <c r="C42" s="100">
        <v>0</v>
      </c>
      <c r="D42" s="100">
        <v>0</v>
      </c>
      <c r="E42" s="100">
        <v>0</v>
      </c>
      <c r="F42" s="100">
        <v>0</v>
      </c>
      <c r="G42" s="100">
        <v>0</v>
      </c>
      <c r="H42" s="100">
        <v>0</v>
      </c>
      <c r="I42" s="100">
        <v>0</v>
      </c>
      <c r="J42" s="100">
        <v>0</v>
      </c>
      <c r="K42" s="100">
        <v>0</v>
      </c>
      <c r="L42" s="100">
        <v>0</v>
      </c>
      <c r="M42" s="100">
        <v>0</v>
      </c>
      <c r="N42" s="100">
        <v>0</v>
      </c>
      <c r="O42" s="100">
        <v>0</v>
      </c>
      <c r="P42" s="100">
        <v>0</v>
      </c>
      <c r="Q42" s="100">
        <v>0</v>
      </c>
      <c r="R42" s="100">
        <v>0</v>
      </c>
      <c r="S42" s="100">
        <v>0</v>
      </c>
      <c r="T42" s="100">
        <v>0</v>
      </c>
      <c r="U42" s="100">
        <v>0</v>
      </c>
      <c r="V42" s="100">
        <v>0</v>
      </c>
      <c r="W42" s="100">
        <v>0</v>
      </c>
      <c r="X42" s="100">
        <v>0</v>
      </c>
      <c r="Y42" s="100">
        <v>0</v>
      </c>
      <c r="Z42" s="100">
        <v>0</v>
      </c>
      <c r="AA42" s="100">
        <v>0</v>
      </c>
      <c r="AB42" s="100">
        <v>0</v>
      </c>
      <c r="AC42" s="100">
        <v>0</v>
      </c>
      <c r="AD42" s="100">
        <v>0</v>
      </c>
      <c r="AE42" s="100">
        <v>0</v>
      </c>
      <c r="AF42" s="100"/>
      <c r="AG42" s="121"/>
      <c r="AH42" s="22"/>
    </row>
    <row r="43" spans="1:34" ht="27.75" customHeight="1">
      <c r="A43" s="9" t="s">
        <v>40</v>
      </c>
      <c r="B43" s="129">
        <v>1.9</v>
      </c>
      <c r="C43" s="129">
        <v>1.8</v>
      </c>
      <c r="D43" s="129">
        <v>2.2</v>
      </c>
      <c r="E43" s="129">
        <v>2.5</v>
      </c>
      <c r="F43" s="120">
        <v>2.1</v>
      </c>
      <c r="G43" s="120">
        <v>2.1</v>
      </c>
      <c r="H43" s="120">
        <v>2.3</v>
      </c>
      <c r="I43" s="120">
        <v>2.1</v>
      </c>
      <c r="J43" s="120">
        <v>2.4</v>
      </c>
      <c r="K43" s="120">
        <v>1.8</v>
      </c>
      <c r="L43" s="120">
        <v>2.3</v>
      </c>
      <c r="M43" s="120">
        <v>2.4</v>
      </c>
      <c r="N43" s="120">
        <v>1.5</v>
      </c>
      <c r="O43" s="120">
        <v>2</v>
      </c>
      <c r="P43" s="120">
        <v>1.7</v>
      </c>
      <c r="Q43" s="120">
        <v>1.5</v>
      </c>
      <c r="R43" s="120">
        <v>2</v>
      </c>
      <c r="S43" s="120">
        <v>2.2</v>
      </c>
      <c r="T43" s="120">
        <v>2.2</v>
      </c>
      <c r="U43" s="120">
        <v>2.2</v>
      </c>
      <c r="V43" s="120">
        <v>2.2</v>
      </c>
      <c r="W43" s="120">
        <v>2.2</v>
      </c>
      <c r="X43" s="120">
        <v>2.1</v>
      </c>
      <c r="Y43" s="120">
        <v>2.5</v>
      </c>
      <c r="Z43" s="120">
        <v>2.1</v>
      </c>
      <c r="AA43" s="120">
        <v>2.2</v>
      </c>
      <c r="AB43" s="100">
        <v>2.2</v>
      </c>
      <c r="AC43" s="100">
        <v>2.1</v>
      </c>
      <c r="AD43" s="100">
        <v>2.1</v>
      </c>
      <c r="AE43" s="100">
        <v>2</v>
      </c>
      <c r="AF43" s="100"/>
      <c r="AG43" s="121">
        <f>SUM(B43:AF43)</f>
        <v>62.90000000000002</v>
      </c>
      <c r="AH43" s="22"/>
    </row>
    <row r="44" spans="1:34" ht="27.75" customHeight="1">
      <c r="A44" s="9" t="s">
        <v>5</v>
      </c>
      <c r="B44" s="129">
        <v>1.9</v>
      </c>
      <c r="C44" s="129">
        <v>1.9</v>
      </c>
      <c r="D44" s="129">
        <v>1.9</v>
      </c>
      <c r="E44" s="129">
        <v>2.3</v>
      </c>
      <c r="F44" s="120">
        <v>2.4</v>
      </c>
      <c r="G44" s="120">
        <v>2.4</v>
      </c>
      <c r="H44" s="120">
        <v>1.9</v>
      </c>
      <c r="I44" s="120">
        <v>2.8</v>
      </c>
      <c r="J44" s="120">
        <v>2.8</v>
      </c>
      <c r="K44" s="120">
        <v>2.8</v>
      </c>
      <c r="L44" s="120">
        <v>1.9</v>
      </c>
      <c r="M44" s="120">
        <v>1.9</v>
      </c>
      <c r="N44" s="120">
        <v>2.4</v>
      </c>
      <c r="O44" s="120">
        <v>2.4</v>
      </c>
      <c r="P44" s="120">
        <v>2.4</v>
      </c>
      <c r="Q44" s="120">
        <v>2.4</v>
      </c>
      <c r="R44" s="120">
        <v>2.3</v>
      </c>
      <c r="S44" s="120">
        <v>2.2</v>
      </c>
      <c r="T44" s="120">
        <v>2.2</v>
      </c>
      <c r="U44" s="120">
        <v>2.6</v>
      </c>
      <c r="V44" s="120">
        <v>1.9</v>
      </c>
      <c r="W44" s="120">
        <v>2</v>
      </c>
      <c r="X44" s="120">
        <v>1.9</v>
      </c>
      <c r="Y44" s="120">
        <v>2.4</v>
      </c>
      <c r="Z44" s="120">
        <v>2.4</v>
      </c>
      <c r="AA44" s="120">
        <v>2.4</v>
      </c>
      <c r="AB44" s="100">
        <v>2.8</v>
      </c>
      <c r="AC44" s="100">
        <v>2.3</v>
      </c>
      <c r="AD44" s="100">
        <v>2.3</v>
      </c>
      <c r="AE44" s="100">
        <v>2.6</v>
      </c>
      <c r="AF44" s="100"/>
      <c r="AG44" s="121"/>
      <c r="AH44" s="22"/>
    </row>
    <row r="45" spans="1:34" ht="27.75" customHeight="1">
      <c r="A45" s="9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21"/>
      <c r="AH45" s="22"/>
    </row>
    <row r="46" spans="1:34" ht="27.75" customHeight="1">
      <c r="A46" s="9" t="s">
        <v>15</v>
      </c>
      <c r="B46" s="100">
        <v>0</v>
      </c>
      <c r="C46" s="100">
        <v>0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100">
        <v>0</v>
      </c>
      <c r="R46" s="100">
        <v>0</v>
      </c>
      <c r="S46" s="100">
        <v>0</v>
      </c>
      <c r="T46" s="100">
        <v>0</v>
      </c>
      <c r="U46" s="100">
        <v>0</v>
      </c>
      <c r="V46" s="100">
        <v>0</v>
      </c>
      <c r="W46" s="100">
        <v>0</v>
      </c>
      <c r="X46" s="100">
        <v>0</v>
      </c>
      <c r="Y46" s="100">
        <v>0</v>
      </c>
      <c r="Z46" s="100">
        <v>0</v>
      </c>
      <c r="AA46" s="100">
        <v>0</v>
      </c>
      <c r="AB46" s="100">
        <v>0</v>
      </c>
      <c r="AC46" s="100">
        <v>0</v>
      </c>
      <c r="AD46" s="100">
        <v>0</v>
      </c>
      <c r="AE46" s="100">
        <v>0</v>
      </c>
      <c r="AF46" s="100"/>
      <c r="AG46" s="121"/>
      <c r="AH46" s="22"/>
    </row>
    <row r="47" spans="1:34" ht="27.75" customHeight="1">
      <c r="A47" s="9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21"/>
      <c r="AH47" s="22"/>
    </row>
    <row r="48" spans="1:34" ht="27.75" customHeight="1">
      <c r="A48" s="9" t="s">
        <v>12</v>
      </c>
      <c r="B48" s="105">
        <v>0</v>
      </c>
      <c r="C48" s="105">
        <v>0</v>
      </c>
      <c r="D48" s="105">
        <v>0</v>
      </c>
      <c r="E48" s="105">
        <v>0</v>
      </c>
      <c r="F48" s="105">
        <v>0</v>
      </c>
      <c r="G48" s="105">
        <v>0</v>
      </c>
      <c r="H48" s="105">
        <v>0</v>
      </c>
      <c r="I48" s="105">
        <v>0</v>
      </c>
      <c r="J48" s="105">
        <v>0</v>
      </c>
      <c r="K48" s="105">
        <v>0</v>
      </c>
      <c r="L48" s="105">
        <v>0</v>
      </c>
      <c r="M48" s="105">
        <v>0</v>
      </c>
      <c r="N48" s="105">
        <v>0</v>
      </c>
      <c r="O48" s="105">
        <v>0</v>
      </c>
      <c r="P48" s="105">
        <v>0</v>
      </c>
      <c r="Q48" s="105">
        <v>0</v>
      </c>
      <c r="R48" s="105">
        <v>0</v>
      </c>
      <c r="S48" s="105">
        <v>0</v>
      </c>
      <c r="T48" s="105">
        <v>0</v>
      </c>
      <c r="U48" s="105">
        <v>0</v>
      </c>
      <c r="V48" s="105">
        <v>0</v>
      </c>
      <c r="W48" s="100">
        <v>0</v>
      </c>
      <c r="X48" s="100">
        <v>0</v>
      </c>
      <c r="Y48" s="100">
        <v>0</v>
      </c>
      <c r="Z48" s="100">
        <v>0</v>
      </c>
      <c r="AA48" s="100">
        <v>0</v>
      </c>
      <c r="AB48" s="100">
        <v>0</v>
      </c>
      <c r="AC48" s="100">
        <v>0</v>
      </c>
      <c r="AD48" s="100">
        <v>0</v>
      </c>
      <c r="AE48" s="100">
        <v>0</v>
      </c>
      <c r="AF48" s="121"/>
      <c r="AG48" s="121"/>
      <c r="AH48" s="22"/>
    </row>
    <row r="49" spans="1:34" ht="27.75" customHeight="1">
      <c r="A49" s="9"/>
      <c r="B49" s="130"/>
      <c r="C49" s="130"/>
      <c r="D49" s="121"/>
      <c r="E49" s="100"/>
      <c r="F49" s="121"/>
      <c r="G49" s="121"/>
      <c r="H49" s="121"/>
      <c r="I49" s="100"/>
      <c r="J49" s="100"/>
      <c r="K49" s="121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21" t="s">
        <v>38</v>
      </c>
      <c r="AH49" s="22"/>
    </row>
    <row r="50" spans="1:34" ht="27.75" customHeight="1" thickBot="1">
      <c r="A50" s="9"/>
      <c r="B50" s="122">
        <f aca="true" t="shared" si="5" ref="B50:AE50">SUM(B42:B48)</f>
        <v>3.8</v>
      </c>
      <c r="C50" s="122">
        <f t="shared" si="5"/>
        <v>3.7</v>
      </c>
      <c r="D50" s="122">
        <f t="shared" si="5"/>
        <v>4.1</v>
      </c>
      <c r="E50" s="122">
        <f t="shared" si="5"/>
        <v>4.8</v>
      </c>
      <c r="F50" s="122">
        <f t="shared" si="5"/>
        <v>4.5</v>
      </c>
      <c r="G50" s="122">
        <f t="shared" si="5"/>
        <v>4.5</v>
      </c>
      <c r="H50" s="122">
        <f t="shared" si="5"/>
        <v>4.199999999999999</v>
      </c>
      <c r="I50" s="122">
        <f t="shared" si="5"/>
        <v>4.9</v>
      </c>
      <c r="J50" s="122">
        <f t="shared" si="5"/>
        <v>5.199999999999999</v>
      </c>
      <c r="K50" s="122">
        <f t="shared" si="5"/>
        <v>4.6</v>
      </c>
      <c r="L50" s="122">
        <f t="shared" si="5"/>
        <v>4.199999999999999</v>
      </c>
      <c r="M50" s="122">
        <f t="shared" si="5"/>
        <v>4.3</v>
      </c>
      <c r="N50" s="122">
        <f t="shared" si="5"/>
        <v>3.9</v>
      </c>
      <c r="O50" s="122">
        <f t="shared" si="5"/>
        <v>4.4</v>
      </c>
      <c r="P50" s="122">
        <f t="shared" si="5"/>
        <v>4.1</v>
      </c>
      <c r="Q50" s="122">
        <f t="shared" si="5"/>
        <v>3.9</v>
      </c>
      <c r="R50" s="122">
        <f t="shared" si="5"/>
        <v>4.3</v>
      </c>
      <c r="S50" s="122">
        <f t="shared" si="5"/>
        <v>4.4</v>
      </c>
      <c r="T50" s="122">
        <f t="shared" si="5"/>
        <v>4.4</v>
      </c>
      <c r="U50" s="122">
        <f t="shared" si="5"/>
        <v>4.800000000000001</v>
      </c>
      <c r="V50" s="122">
        <f t="shared" si="5"/>
        <v>4.1</v>
      </c>
      <c r="W50" s="122">
        <f t="shared" si="5"/>
        <v>4.2</v>
      </c>
      <c r="X50" s="122">
        <f t="shared" si="5"/>
        <v>4</v>
      </c>
      <c r="Y50" s="122">
        <f t="shared" si="5"/>
        <v>4.9</v>
      </c>
      <c r="Z50" s="122">
        <f t="shared" si="5"/>
        <v>4.5</v>
      </c>
      <c r="AA50" s="122">
        <f t="shared" si="5"/>
        <v>4.6</v>
      </c>
      <c r="AB50" s="122">
        <f t="shared" si="5"/>
        <v>5</v>
      </c>
      <c r="AC50" s="122">
        <f t="shared" si="5"/>
        <v>4.4</v>
      </c>
      <c r="AD50" s="122">
        <f t="shared" si="5"/>
        <v>4.4</v>
      </c>
      <c r="AE50" s="122">
        <f t="shared" si="5"/>
        <v>4.6</v>
      </c>
      <c r="AF50" s="122"/>
      <c r="AG50" s="122">
        <f>SUM(B50:AE50)/30</f>
        <v>4.390000000000001</v>
      </c>
      <c r="AH50" s="11"/>
    </row>
    <row r="51" spans="1:34" ht="27.75" customHeight="1">
      <c r="A51" s="11" t="s">
        <v>16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21"/>
      <c r="AH51" s="11"/>
    </row>
    <row r="52" spans="1:34" ht="27.75" customHeight="1">
      <c r="A52" s="9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21"/>
      <c r="AH52" s="22"/>
    </row>
    <row r="53" spans="1:34" ht="27.75" customHeight="1" thickBot="1">
      <c r="A53" s="9" t="s">
        <v>5</v>
      </c>
      <c r="B53" s="105">
        <v>0.5</v>
      </c>
      <c r="C53" s="105">
        <v>0.4</v>
      </c>
      <c r="D53" s="105">
        <v>0.3</v>
      </c>
      <c r="E53" s="105">
        <v>0.4</v>
      </c>
      <c r="F53" s="105">
        <v>0.5</v>
      </c>
      <c r="G53" s="105">
        <v>0.6</v>
      </c>
      <c r="H53" s="105">
        <v>0.6</v>
      </c>
      <c r="I53" s="105">
        <v>0.5</v>
      </c>
      <c r="J53" s="105">
        <v>0.3</v>
      </c>
      <c r="K53" s="105">
        <v>0.4</v>
      </c>
      <c r="L53" s="105">
        <v>0.6</v>
      </c>
      <c r="M53" s="105">
        <v>0.5</v>
      </c>
      <c r="N53" s="105">
        <v>0.5</v>
      </c>
      <c r="O53" s="105">
        <v>0.5</v>
      </c>
      <c r="P53" s="105">
        <v>0.4</v>
      </c>
      <c r="Q53" s="105">
        <v>0.3</v>
      </c>
      <c r="R53" s="105">
        <v>0.3</v>
      </c>
      <c r="S53" s="105">
        <v>0.5</v>
      </c>
      <c r="T53" s="105">
        <v>0.6</v>
      </c>
      <c r="U53" s="105">
        <v>0.6</v>
      </c>
      <c r="V53" s="105">
        <v>0.6</v>
      </c>
      <c r="W53" s="105">
        <v>0.5</v>
      </c>
      <c r="X53" s="105">
        <v>0.4</v>
      </c>
      <c r="Y53" s="105">
        <v>0.4</v>
      </c>
      <c r="Z53" s="105">
        <v>0.4</v>
      </c>
      <c r="AA53" s="105">
        <v>0.4</v>
      </c>
      <c r="AB53" s="105">
        <v>0.7</v>
      </c>
      <c r="AC53" s="105">
        <v>0.5</v>
      </c>
      <c r="AD53" s="105">
        <v>0.6</v>
      </c>
      <c r="AE53" s="105">
        <v>0.5</v>
      </c>
      <c r="AF53" s="121"/>
      <c r="AG53" s="122">
        <f>SUM(B53:AE53)/30</f>
        <v>0.4766666666666667</v>
      </c>
      <c r="AH53" s="22"/>
    </row>
    <row r="54" spans="1:34" ht="27.75" customHeight="1">
      <c r="A54" s="9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21"/>
      <c r="AH54" s="22"/>
    </row>
    <row r="55" spans="1:34" ht="27.75" customHeight="1" thickBot="1">
      <c r="A55" s="9" t="s">
        <v>17</v>
      </c>
      <c r="B55" s="100">
        <f aca="true" t="shared" si="6" ref="B55:AE55">SUM(B12+B25+B39+B50+B53)</f>
        <v>65.2373899</v>
      </c>
      <c r="C55" s="100">
        <f t="shared" si="6"/>
        <v>69.42582990000001</v>
      </c>
      <c r="D55" s="100">
        <f t="shared" si="6"/>
        <v>64.5685389</v>
      </c>
      <c r="E55" s="100">
        <f t="shared" si="6"/>
        <v>71.342574</v>
      </c>
      <c r="F55" s="100">
        <f t="shared" si="6"/>
        <v>71.839698</v>
      </c>
      <c r="G55" s="100">
        <f t="shared" si="6"/>
        <v>72.150033</v>
      </c>
      <c r="H55" s="100">
        <f t="shared" si="6"/>
        <v>72.040491</v>
      </c>
      <c r="I55" s="100">
        <f t="shared" si="6"/>
        <v>70.36722400000001</v>
      </c>
      <c r="J55" s="100">
        <f t="shared" si="6"/>
        <v>71.544925</v>
      </c>
      <c r="K55" s="100">
        <f t="shared" si="6"/>
        <v>73.153068</v>
      </c>
      <c r="L55" s="100">
        <f t="shared" si="6"/>
        <v>70.045227</v>
      </c>
      <c r="M55" s="100">
        <f t="shared" si="6"/>
        <v>65.752815</v>
      </c>
      <c r="N55" s="100">
        <f t="shared" si="6"/>
        <v>69.52744000000001</v>
      </c>
      <c r="O55" s="100">
        <f t="shared" si="6"/>
        <v>76.559237</v>
      </c>
      <c r="P55" s="100">
        <f t="shared" si="6"/>
        <v>66.784391</v>
      </c>
      <c r="Q55" s="100">
        <f t="shared" si="6"/>
        <v>69.340669</v>
      </c>
      <c r="R55" s="100">
        <f t="shared" si="6"/>
        <v>68.220602</v>
      </c>
      <c r="S55" s="100">
        <f t="shared" si="6"/>
        <v>67.992621</v>
      </c>
      <c r="T55" s="100">
        <f t="shared" si="6"/>
        <v>67.99526</v>
      </c>
      <c r="U55" s="100">
        <f t="shared" si="6"/>
        <v>68.938105</v>
      </c>
      <c r="V55" s="100">
        <f t="shared" si="6"/>
        <v>68.278365</v>
      </c>
      <c r="W55" s="100">
        <f t="shared" si="6"/>
        <v>67.221749</v>
      </c>
      <c r="X55" s="100">
        <f t="shared" si="6"/>
        <v>63.08225</v>
      </c>
      <c r="Y55" s="100">
        <f t="shared" si="6"/>
        <v>67.39895700000001</v>
      </c>
      <c r="Z55" s="100">
        <f t="shared" si="6"/>
        <v>67.88403100000001</v>
      </c>
      <c r="AA55" s="100">
        <f t="shared" si="6"/>
        <v>69.986825</v>
      </c>
      <c r="AB55" s="100">
        <f t="shared" si="6"/>
        <v>67.556933</v>
      </c>
      <c r="AC55" s="100">
        <f t="shared" si="6"/>
        <v>66.533497</v>
      </c>
      <c r="AD55" s="100">
        <f t="shared" si="6"/>
        <v>66.383196</v>
      </c>
      <c r="AE55" s="100">
        <f t="shared" si="6"/>
        <v>68.398775</v>
      </c>
      <c r="AF55" s="100"/>
      <c r="AG55" s="122">
        <f>SUM(B55:AE55)/30</f>
        <v>68.85169055666665</v>
      </c>
      <c r="AH55" s="22"/>
    </row>
    <row r="56" spans="1:34" ht="27.75" customHeight="1">
      <c r="A56" s="9"/>
      <c r="B56" s="100"/>
      <c r="C56" s="123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21"/>
      <c r="AH56" s="22"/>
    </row>
    <row r="57" spans="1:34" ht="27.75" customHeight="1" thickBot="1">
      <c r="A57" s="9" t="s">
        <v>18</v>
      </c>
      <c r="B57" s="131">
        <f aca="true" t="shared" si="7" ref="B57:AE57">-SUM(B21+B23+B36+B37+B46+B48)</f>
        <v>0</v>
      </c>
      <c r="C57" s="131">
        <f t="shared" si="7"/>
        <v>0</v>
      </c>
      <c r="D57" s="131">
        <f t="shared" si="7"/>
        <v>0</v>
      </c>
      <c r="E57" s="131">
        <f t="shared" si="7"/>
        <v>0</v>
      </c>
      <c r="F57" s="131">
        <f t="shared" si="7"/>
        <v>0</v>
      </c>
      <c r="G57" s="131">
        <f t="shared" si="7"/>
        <v>0</v>
      </c>
      <c r="H57" s="131">
        <f t="shared" si="7"/>
        <v>0</v>
      </c>
      <c r="I57" s="131">
        <f t="shared" si="7"/>
        <v>0</v>
      </c>
      <c r="J57" s="131">
        <f t="shared" si="7"/>
        <v>0</v>
      </c>
      <c r="K57" s="131">
        <f t="shared" si="7"/>
        <v>0</v>
      </c>
      <c r="L57" s="131">
        <f t="shared" si="7"/>
        <v>0</v>
      </c>
      <c r="M57" s="131">
        <f t="shared" si="7"/>
        <v>0</v>
      </c>
      <c r="N57" s="131">
        <f t="shared" si="7"/>
        <v>0</v>
      </c>
      <c r="O57" s="131">
        <f t="shared" si="7"/>
        <v>0</v>
      </c>
      <c r="P57" s="131">
        <f t="shared" si="7"/>
        <v>0</v>
      </c>
      <c r="Q57" s="131">
        <f t="shared" si="7"/>
        <v>0</v>
      </c>
      <c r="R57" s="131">
        <f t="shared" si="7"/>
        <v>0</v>
      </c>
      <c r="S57" s="131">
        <f t="shared" si="7"/>
        <v>0</v>
      </c>
      <c r="T57" s="131">
        <f t="shared" si="7"/>
        <v>0</v>
      </c>
      <c r="U57" s="131">
        <f t="shared" si="7"/>
        <v>0</v>
      </c>
      <c r="V57" s="131">
        <f t="shared" si="7"/>
        <v>0</v>
      </c>
      <c r="W57" s="131">
        <f t="shared" si="7"/>
        <v>0</v>
      </c>
      <c r="X57" s="131">
        <f t="shared" si="7"/>
        <v>0</v>
      </c>
      <c r="Y57" s="131">
        <f t="shared" si="7"/>
        <v>0</v>
      </c>
      <c r="Z57" s="131">
        <f t="shared" si="7"/>
        <v>0</v>
      </c>
      <c r="AA57" s="131">
        <f t="shared" si="7"/>
        <v>0</v>
      </c>
      <c r="AB57" s="131">
        <f t="shared" si="7"/>
        <v>0</v>
      </c>
      <c r="AC57" s="131">
        <f t="shared" si="7"/>
        <v>0</v>
      </c>
      <c r="AD57" s="131">
        <f t="shared" si="7"/>
        <v>0</v>
      </c>
      <c r="AE57" s="131">
        <f t="shared" si="7"/>
        <v>0</v>
      </c>
      <c r="AF57" s="121"/>
      <c r="AG57" s="122">
        <f>SUM(B57:AE57)/30</f>
        <v>0</v>
      </c>
      <c r="AH57" s="22"/>
    </row>
    <row r="58" spans="1:34" ht="27.75" customHeight="1">
      <c r="A58" s="9"/>
      <c r="B58" s="100"/>
      <c r="C58" s="100"/>
      <c r="D58" s="132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33" t="s">
        <v>38</v>
      </c>
      <c r="AH58" s="22"/>
    </row>
    <row r="59" spans="1:34" ht="27.75" customHeight="1" thickBot="1">
      <c r="A59" s="11" t="s">
        <v>25</v>
      </c>
      <c r="B59" s="122">
        <f aca="true" t="shared" si="8" ref="B59:AE59">SUM(B55:B57)</f>
        <v>65.2373899</v>
      </c>
      <c r="C59" s="122">
        <f t="shared" si="8"/>
        <v>69.42582990000001</v>
      </c>
      <c r="D59" s="122">
        <f t="shared" si="8"/>
        <v>64.5685389</v>
      </c>
      <c r="E59" s="122">
        <f t="shared" si="8"/>
        <v>71.342574</v>
      </c>
      <c r="F59" s="122">
        <f t="shared" si="8"/>
        <v>71.839698</v>
      </c>
      <c r="G59" s="122">
        <f t="shared" si="8"/>
        <v>72.150033</v>
      </c>
      <c r="H59" s="122">
        <f t="shared" si="8"/>
        <v>72.040491</v>
      </c>
      <c r="I59" s="122">
        <f t="shared" si="8"/>
        <v>70.36722400000001</v>
      </c>
      <c r="J59" s="122">
        <f t="shared" si="8"/>
        <v>71.544925</v>
      </c>
      <c r="K59" s="122">
        <f t="shared" si="8"/>
        <v>73.153068</v>
      </c>
      <c r="L59" s="122">
        <f t="shared" si="8"/>
        <v>70.045227</v>
      </c>
      <c r="M59" s="122">
        <f t="shared" si="8"/>
        <v>65.752815</v>
      </c>
      <c r="N59" s="122">
        <f t="shared" si="8"/>
        <v>69.52744000000001</v>
      </c>
      <c r="O59" s="122">
        <f t="shared" si="8"/>
        <v>76.559237</v>
      </c>
      <c r="P59" s="122">
        <f t="shared" si="8"/>
        <v>66.784391</v>
      </c>
      <c r="Q59" s="122">
        <f t="shared" si="8"/>
        <v>69.340669</v>
      </c>
      <c r="R59" s="122">
        <f t="shared" si="8"/>
        <v>68.220602</v>
      </c>
      <c r="S59" s="122">
        <f t="shared" si="8"/>
        <v>67.992621</v>
      </c>
      <c r="T59" s="122">
        <f t="shared" si="8"/>
        <v>67.99526</v>
      </c>
      <c r="U59" s="122">
        <f t="shared" si="8"/>
        <v>68.938105</v>
      </c>
      <c r="V59" s="122">
        <f t="shared" si="8"/>
        <v>68.278365</v>
      </c>
      <c r="W59" s="122">
        <f t="shared" si="8"/>
        <v>67.221749</v>
      </c>
      <c r="X59" s="122">
        <f t="shared" si="8"/>
        <v>63.08225</v>
      </c>
      <c r="Y59" s="122">
        <f t="shared" si="8"/>
        <v>67.39895700000001</v>
      </c>
      <c r="Z59" s="122">
        <f t="shared" si="8"/>
        <v>67.88403100000001</v>
      </c>
      <c r="AA59" s="122">
        <f t="shared" si="8"/>
        <v>69.986825</v>
      </c>
      <c r="AB59" s="122">
        <f t="shared" si="8"/>
        <v>67.556933</v>
      </c>
      <c r="AC59" s="122">
        <f t="shared" si="8"/>
        <v>66.533497</v>
      </c>
      <c r="AD59" s="122">
        <f t="shared" si="8"/>
        <v>66.383196</v>
      </c>
      <c r="AE59" s="122">
        <f t="shared" si="8"/>
        <v>68.398775</v>
      </c>
      <c r="AF59" s="122"/>
      <c r="AG59" s="134">
        <f>SUM(B59:AE59)/30</f>
        <v>68.85169055666665</v>
      </c>
      <c r="AH59" s="22"/>
    </row>
    <row r="60" spans="1:34" ht="27.75" customHeight="1">
      <c r="A60" s="11"/>
      <c r="B60" s="79"/>
      <c r="C60" s="82"/>
      <c r="D60" s="82"/>
      <c r="E60" s="82"/>
      <c r="F60" s="82"/>
      <c r="G60" s="82"/>
      <c r="H60" s="53"/>
      <c r="I60" s="15"/>
      <c r="J60" s="15"/>
      <c r="K60" s="15"/>
      <c r="L60" s="15"/>
      <c r="M60" s="15"/>
      <c r="N60" s="15"/>
      <c r="O60" s="15"/>
      <c r="P60" s="15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22"/>
    </row>
    <row r="61" spans="1:33" ht="27.75" customHeight="1">
      <c r="A61" s="9" t="s">
        <v>22</v>
      </c>
      <c r="B61" s="21"/>
      <c r="C61" s="21"/>
      <c r="D61" s="21"/>
      <c r="E61" s="21"/>
      <c r="F61" s="21"/>
      <c r="G61" s="21"/>
      <c r="H61" s="21"/>
      <c r="I61" s="52"/>
      <c r="J61" s="52"/>
      <c r="K61" s="52"/>
      <c r="L61" s="52"/>
      <c r="M61" s="52"/>
      <c r="N61" s="52"/>
      <c r="O61" s="52"/>
      <c r="P61" s="52"/>
      <c r="Q61" s="53"/>
      <c r="R61" s="53"/>
      <c r="S61" s="21"/>
      <c r="T61" s="21"/>
      <c r="U61" s="21"/>
      <c r="V61" s="21"/>
      <c r="W61" s="21"/>
      <c r="X61" s="21"/>
      <c r="Y61" s="21"/>
      <c r="Z61" s="52"/>
      <c r="AA61" s="52"/>
      <c r="AB61" s="52"/>
      <c r="AC61" s="52"/>
      <c r="AD61" s="52"/>
      <c r="AE61" s="52"/>
      <c r="AF61" s="52"/>
      <c r="AG61" s="52"/>
    </row>
    <row r="62" spans="1:34" ht="20.25">
      <c r="A62" s="22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"/>
    </row>
    <row r="63" spans="1:34" ht="20.25">
      <c r="A63" s="9"/>
      <c r="B63" s="9"/>
      <c r="C63" s="9"/>
      <c r="D63" s="9"/>
      <c r="E63" s="9"/>
      <c r="F63" s="9"/>
      <c r="G63" s="9"/>
      <c r="H63" s="9"/>
      <c r="I63" s="20"/>
      <c r="J63" s="20"/>
      <c r="K63" s="20"/>
      <c r="L63" s="20"/>
      <c r="M63" s="20"/>
      <c r="N63" s="20"/>
      <c r="O63" s="20"/>
      <c r="P63" s="20"/>
      <c r="Q63" s="8"/>
      <c r="R63" s="8"/>
      <c r="S63" s="9"/>
      <c r="T63" s="9"/>
      <c r="U63" s="9"/>
      <c r="V63" s="9"/>
      <c r="W63" s="9"/>
      <c r="X63" s="9"/>
      <c r="Y63" s="9"/>
      <c r="Z63" s="20"/>
      <c r="AA63" s="20"/>
      <c r="AB63" s="20"/>
      <c r="AC63" s="20"/>
      <c r="AD63" s="20"/>
      <c r="AE63" s="20"/>
      <c r="AF63" s="20"/>
      <c r="AG63" s="20"/>
      <c r="AH63" s="22"/>
    </row>
  </sheetData>
  <printOptions/>
  <pageMargins left="0.5" right="0.6" top="0.49" bottom="0.5" header="0.5" footer="0.5"/>
  <pageSetup horizontalDpi="300" verticalDpi="300" orientation="landscape" scale="3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63"/>
  <sheetViews>
    <sheetView tabSelected="1" zoomScale="50" zoomScaleNormal="50" workbookViewId="0" topLeftCell="A1">
      <pane xSplit="1" ySplit="5" topLeftCell="B35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I59" sqref="I59"/>
    </sheetView>
  </sheetViews>
  <sheetFormatPr defaultColWidth="8.88671875" defaultRowHeight="15"/>
  <cols>
    <col min="1" max="1" width="29.99609375" style="0" customWidth="1"/>
    <col min="2" max="32" width="9.77734375" style="0" customWidth="1"/>
    <col min="33" max="33" width="10.77734375" style="0" customWidth="1"/>
  </cols>
  <sheetData>
    <row r="1" spans="1:34" ht="27.75" customHeight="1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7.75" customHeight="1">
      <c r="A2" s="2">
        <v>39356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27.75" customHeight="1">
      <c r="A3" s="4" t="s">
        <v>23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7"/>
      <c r="AA3" s="118"/>
      <c r="AB3" s="117"/>
      <c r="AC3" s="117"/>
      <c r="AD3" s="117"/>
      <c r="AE3" s="117"/>
      <c r="AF3" s="117"/>
      <c r="AG3" s="117"/>
      <c r="AH3" s="3"/>
    </row>
    <row r="4" spans="1:36" ht="27.75" customHeight="1">
      <c r="A4" s="7"/>
      <c r="B4" s="93" t="s">
        <v>34</v>
      </c>
      <c r="C4" s="93" t="s">
        <v>31</v>
      </c>
      <c r="D4" s="93" t="s">
        <v>35</v>
      </c>
      <c r="E4" s="93" t="s">
        <v>31</v>
      </c>
      <c r="F4" s="93" t="s">
        <v>32</v>
      </c>
      <c r="G4" s="93" t="s">
        <v>33</v>
      </c>
      <c r="H4" s="93" t="s">
        <v>33</v>
      </c>
      <c r="I4" s="93" t="s">
        <v>34</v>
      </c>
      <c r="J4" s="93" t="s">
        <v>31</v>
      </c>
      <c r="K4" s="93" t="s">
        <v>35</v>
      </c>
      <c r="L4" s="93" t="s">
        <v>31</v>
      </c>
      <c r="M4" s="93" t="s">
        <v>32</v>
      </c>
      <c r="N4" s="93" t="s">
        <v>33</v>
      </c>
      <c r="O4" s="93" t="s">
        <v>33</v>
      </c>
      <c r="P4" s="93" t="s">
        <v>34</v>
      </c>
      <c r="Q4" s="93" t="s">
        <v>31</v>
      </c>
      <c r="R4" s="93" t="s">
        <v>35</v>
      </c>
      <c r="S4" s="93" t="s">
        <v>31</v>
      </c>
      <c r="T4" s="93" t="s">
        <v>32</v>
      </c>
      <c r="U4" s="93" t="s">
        <v>33</v>
      </c>
      <c r="V4" s="93" t="s">
        <v>33</v>
      </c>
      <c r="W4" s="93" t="s">
        <v>34</v>
      </c>
      <c r="X4" s="93" t="s">
        <v>31</v>
      </c>
      <c r="Y4" s="93" t="s">
        <v>35</v>
      </c>
      <c r="Z4" s="93" t="s">
        <v>31</v>
      </c>
      <c r="AA4" s="93" t="s">
        <v>32</v>
      </c>
      <c r="AB4" s="93" t="s">
        <v>33</v>
      </c>
      <c r="AC4" s="93" t="s">
        <v>33</v>
      </c>
      <c r="AD4" s="93" t="s">
        <v>34</v>
      </c>
      <c r="AE4" s="93" t="s">
        <v>31</v>
      </c>
      <c r="AF4" s="93" t="s">
        <v>35</v>
      </c>
      <c r="AG4" s="93"/>
      <c r="AH4" s="93"/>
      <c r="AI4" s="93"/>
      <c r="AJ4" s="93"/>
    </row>
    <row r="5" spans="1:34" ht="27.75" customHeight="1">
      <c r="A5" s="9"/>
      <c r="B5" s="94">
        <v>1</v>
      </c>
      <c r="C5" s="94">
        <v>2</v>
      </c>
      <c r="D5" s="94">
        <v>3</v>
      </c>
      <c r="E5" s="94">
        <v>4</v>
      </c>
      <c r="F5" s="94">
        <v>5</v>
      </c>
      <c r="G5" s="94">
        <v>6</v>
      </c>
      <c r="H5" s="94">
        <v>7</v>
      </c>
      <c r="I5" s="94">
        <v>8</v>
      </c>
      <c r="J5" s="94">
        <v>9</v>
      </c>
      <c r="K5" s="94">
        <v>10</v>
      </c>
      <c r="L5" s="94">
        <v>11</v>
      </c>
      <c r="M5" s="94">
        <v>12</v>
      </c>
      <c r="N5" s="94">
        <v>13</v>
      </c>
      <c r="O5" s="94">
        <v>14</v>
      </c>
      <c r="P5" s="94">
        <v>15</v>
      </c>
      <c r="Q5" s="95">
        <v>16</v>
      </c>
      <c r="R5" s="95">
        <v>17</v>
      </c>
      <c r="S5" s="96">
        <v>18</v>
      </c>
      <c r="T5" s="96">
        <v>19</v>
      </c>
      <c r="U5" s="96">
        <v>20</v>
      </c>
      <c r="V5" s="96">
        <v>21</v>
      </c>
      <c r="W5" s="96">
        <v>22</v>
      </c>
      <c r="X5" s="96">
        <v>23</v>
      </c>
      <c r="Y5" s="96">
        <v>24</v>
      </c>
      <c r="Z5" s="95">
        <v>25</v>
      </c>
      <c r="AA5" s="95">
        <v>26</v>
      </c>
      <c r="AB5" s="95">
        <v>27</v>
      </c>
      <c r="AC5" s="95">
        <v>28</v>
      </c>
      <c r="AD5" s="95">
        <v>29</v>
      </c>
      <c r="AE5" s="95">
        <v>30</v>
      </c>
      <c r="AF5" s="95">
        <v>31</v>
      </c>
      <c r="AG5" s="95"/>
      <c r="AH5" s="3"/>
    </row>
    <row r="6" spans="1:34" ht="27.75" customHeight="1">
      <c r="A6" s="11" t="s">
        <v>1</v>
      </c>
      <c r="B6" s="97"/>
      <c r="C6" s="97"/>
      <c r="D6" s="97"/>
      <c r="E6" s="97"/>
      <c r="F6" s="97"/>
      <c r="G6" s="97"/>
      <c r="H6" s="97"/>
      <c r="I6" s="98"/>
      <c r="J6" s="98"/>
      <c r="K6" s="98"/>
      <c r="L6" s="98"/>
      <c r="M6" s="98"/>
      <c r="N6" s="98"/>
      <c r="O6" s="98"/>
      <c r="P6" s="98"/>
      <c r="Q6" s="99"/>
      <c r="R6" s="99"/>
      <c r="S6" s="93"/>
      <c r="T6" s="93"/>
      <c r="U6" s="93"/>
      <c r="V6" s="93"/>
      <c r="W6" s="93"/>
      <c r="X6" s="93"/>
      <c r="Y6" s="93"/>
      <c r="Z6" s="99"/>
      <c r="AA6" s="99"/>
      <c r="AB6" s="99"/>
      <c r="AC6" s="99"/>
      <c r="AD6" s="99"/>
      <c r="AE6" s="99"/>
      <c r="AF6" s="99"/>
      <c r="AG6" s="99"/>
      <c r="AH6" s="4"/>
    </row>
    <row r="7" spans="1:34" ht="27.75" customHeight="1">
      <c r="A7" s="9"/>
      <c r="B7" s="93"/>
      <c r="C7" s="93"/>
      <c r="D7" s="93"/>
      <c r="E7" s="93"/>
      <c r="F7" s="93"/>
      <c r="G7" s="93"/>
      <c r="H7" s="93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6"/>
    </row>
    <row r="8" spans="1:34" ht="27.75" customHeight="1">
      <c r="A8" s="9" t="s">
        <v>2</v>
      </c>
      <c r="B8" s="99">
        <v>5.1</v>
      </c>
      <c r="C8" s="99">
        <v>4.9</v>
      </c>
      <c r="D8" s="99">
        <v>5</v>
      </c>
      <c r="E8" s="99">
        <v>5.2</v>
      </c>
      <c r="F8" s="99">
        <v>5</v>
      </c>
      <c r="G8" s="99">
        <v>4.8</v>
      </c>
      <c r="H8" s="99">
        <v>5.5</v>
      </c>
      <c r="I8" s="135">
        <v>4.8</v>
      </c>
      <c r="J8" s="135">
        <v>5.1</v>
      </c>
      <c r="K8" s="99">
        <v>5</v>
      </c>
      <c r="L8" s="135">
        <v>6.3</v>
      </c>
      <c r="M8" s="135">
        <v>6.3</v>
      </c>
      <c r="N8" s="135">
        <v>6.3</v>
      </c>
      <c r="O8" s="135">
        <v>6.3</v>
      </c>
      <c r="P8" s="135">
        <v>6.3</v>
      </c>
      <c r="Q8" s="135">
        <v>6.3</v>
      </c>
      <c r="R8" s="135">
        <v>6.3</v>
      </c>
      <c r="S8" s="135">
        <v>6.3</v>
      </c>
      <c r="T8" s="135">
        <v>6.3</v>
      </c>
      <c r="U8" s="135">
        <v>6.3</v>
      </c>
      <c r="V8" s="135">
        <v>6.3</v>
      </c>
      <c r="W8" s="135">
        <v>6.2</v>
      </c>
      <c r="X8" s="135">
        <v>6.2</v>
      </c>
      <c r="Y8" s="135">
        <v>5.3</v>
      </c>
      <c r="Z8" s="135">
        <v>5.4</v>
      </c>
      <c r="AA8" s="135">
        <v>5</v>
      </c>
      <c r="AB8" s="135">
        <v>4.9</v>
      </c>
      <c r="AC8" s="135">
        <v>5.7</v>
      </c>
      <c r="AD8" s="135">
        <v>5.5</v>
      </c>
      <c r="AE8" s="135">
        <v>5.4</v>
      </c>
      <c r="AF8" s="135">
        <v>5.5</v>
      </c>
      <c r="AG8" s="100"/>
      <c r="AH8" s="7"/>
    </row>
    <row r="9" spans="1:34" ht="27.75" customHeight="1">
      <c r="A9" s="9"/>
      <c r="B9" s="99"/>
      <c r="C9" s="99"/>
      <c r="D9" s="99"/>
      <c r="E9" s="99"/>
      <c r="F9" s="99"/>
      <c r="G9" s="99"/>
      <c r="H9" s="99"/>
      <c r="I9" s="135"/>
      <c r="J9" s="135"/>
      <c r="K9" s="99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00"/>
      <c r="AH9" s="22"/>
    </row>
    <row r="10" spans="1:34" ht="27.75" customHeight="1">
      <c r="A10" s="9" t="s">
        <v>3</v>
      </c>
      <c r="B10" s="104">
        <v>15.5</v>
      </c>
      <c r="C10" s="104">
        <v>16.2</v>
      </c>
      <c r="D10" s="104">
        <v>14.8</v>
      </c>
      <c r="E10" s="103">
        <v>15.2</v>
      </c>
      <c r="F10" s="103">
        <v>15.8</v>
      </c>
      <c r="G10" s="103">
        <v>15.9</v>
      </c>
      <c r="H10" s="103">
        <v>13.9</v>
      </c>
      <c r="I10" s="139">
        <v>16.6</v>
      </c>
      <c r="J10" s="139">
        <v>17.3</v>
      </c>
      <c r="K10" s="104">
        <v>13.3</v>
      </c>
      <c r="L10" s="139">
        <v>14.3</v>
      </c>
      <c r="M10" s="139">
        <v>14.3</v>
      </c>
      <c r="N10" s="139">
        <v>14.3</v>
      </c>
      <c r="O10" s="139">
        <v>14.3</v>
      </c>
      <c r="P10" s="139">
        <v>14.3</v>
      </c>
      <c r="Q10" s="139">
        <v>14.3</v>
      </c>
      <c r="R10" s="139">
        <v>14.3</v>
      </c>
      <c r="S10" s="139">
        <v>14.3</v>
      </c>
      <c r="T10" s="139">
        <v>14.3</v>
      </c>
      <c r="U10" s="139">
        <v>14.3</v>
      </c>
      <c r="V10" s="139">
        <v>14.3</v>
      </c>
      <c r="W10" s="139">
        <v>15</v>
      </c>
      <c r="X10" s="139">
        <v>16.2</v>
      </c>
      <c r="Y10" s="139">
        <v>16.7</v>
      </c>
      <c r="Z10" s="140">
        <v>14.1</v>
      </c>
      <c r="AA10" s="140">
        <v>14.3</v>
      </c>
      <c r="AB10" s="140">
        <v>13.6</v>
      </c>
      <c r="AC10" s="140">
        <v>14.1</v>
      </c>
      <c r="AD10" s="140">
        <v>15</v>
      </c>
      <c r="AE10" s="140">
        <v>13.1</v>
      </c>
      <c r="AF10" s="140">
        <v>14</v>
      </c>
      <c r="AG10" s="121"/>
      <c r="AH10" s="22"/>
    </row>
    <row r="11" spans="1:34" ht="27.75" customHeight="1">
      <c r="A11" s="9"/>
      <c r="B11" s="121"/>
      <c r="C11" s="121"/>
      <c r="D11" s="121"/>
      <c r="E11" s="100"/>
      <c r="F11" s="100"/>
      <c r="G11" s="100"/>
      <c r="H11" s="100"/>
      <c r="I11" s="100"/>
      <c r="J11" s="121"/>
      <c r="K11" s="121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21"/>
      <c r="AG11" s="121" t="s">
        <v>38</v>
      </c>
      <c r="AH11" s="11"/>
    </row>
    <row r="12" spans="1:34" ht="27.75" customHeight="1" thickBot="1">
      <c r="A12" s="9"/>
      <c r="B12" s="122">
        <f aca="true" t="shared" si="0" ref="B12:AF12">SUM(B8:B10)</f>
        <v>20.6</v>
      </c>
      <c r="C12" s="122">
        <f t="shared" si="0"/>
        <v>21.1</v>
      </c>
      <c r="D12" s="122">
        <f t="shared" si="0"/>
        <v>19.8</v>
      </c>
      <c r="E12" s="122">
        <f t="shared" si="0"/>
        <v>20.4</v>
      </c>
      <c r="F12" s="122">
        <f t="shared" si="0"/>
        <v>20.8</v>
      </c>
      <c r="G12" s="122">
        <f t="shared" si="0"/>
        <v>20.7</v>
      </c>
      <c r="H12" s="122">
        <f t="shared" si="0"/>
        <v>19.4</v>
      </c>
      <c r="I12" s="122">
        <f t="shared" si="0"/>
        <v>21.400000000000002</v>
      </c>
      <c r="J12" s="122">
        <f t="shared" si="0"/>
        <v>22.4</v>
      </c>
      <c r="K12" s="122">
        <f t="shared" si="0"/>
        <v>18.3</v>
      </c>
      <c r="L12" s="122">
        <f t="shared" si="0"/>
        <v>20.6</v>
      </c>
      <c r="M12" s="122">
        <f t="shared" si="0"/>
        <v>20.6</v>
      </c>
      <c r="N12" s="122">
        <f t="shared" si="0"/>
        <v>20.6</v>
      </c>
      <c r="O12" s="122">
        <f t="shared" si="0"/>
        <v>20.6</v>
      </c>
      <c r="P12" s="122">
        <f t="shared" si="0"/>
        <v>20.6</v>
      </c>
      <c r="Q12" s="122">
        <f t="shared" si="0"/>
        <v>20.6</v>
      </c>
      <c r="R12" s="122">
        <f t="shared" si="0"/>
        <v>20.6</v>
      </c>
      <c r="S12" s="122">
        <f t="shared" si="0"/>
        <v>20.6</v>
      </c>
      <c r="T12" s="122">
        <f t="shared" si="0"/>
        <v>20.6</v>
      </c>
      <c r="U12" s="122">
        <f t="shared" si="0"/>
        <v>20.6</v>
      </c>
      <c r="V12" s="122">
        <f t="shared" si="0"/>
        <v>20.6</v>
      </c>
      <c r="W12" s="122">
        <f t="shared" si="0"/>
        <v>21.2</v>
      </c>
      <c r="X12" s="122">
        <f t="shared" si="0"/>
        <v>22.4</v>
      </c>
      <c r="Y12" s="122">
        <f t="shared" si="0"/>
        <v>22</v>
      </c>
      <c r="Z12" s="122">
        <f t="shared" si="0"/>
        <v>19.5</v>
      </c>
      <c r="AA12" s="122">
        <f t="shared" si="0"/>
        <v>19.3</v>
      </c>
      <c r="AB12" s="122">
        <f t="shared" si="0"/>
        <v>18.5</v>
      </c>
      <c r="AC12" s="122">
        <f t="shared" si="0"/>
        <v>19.8</v>
      </c>
      <c r="AD12" s="122">
        <f t="shared" si="0"/>
        <v>20.5</v>
      </c>
      <c r="AE12" s="122">
        <f t="shared" si="0"/>
        <v>18.5</v>
      </c>
      <c r="AF12" s="122">
        <f t="shared" si="0"/>
        <v>19.5</v>
      </c>
      <c r="AG12" s="122">
        <f>SUM(B12:AF12)/31</f>
        <v>20.40967741935484</v>
      </c>
      <c r="AH12" s="22"/>
    </row>
    <row r="13" spans="1:34" ht="27.75" customHeight="1">
      <c r="A13" s="11" t="s">
        <v>4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21"/>
      <c r="AH13" s="22"/>
    </row>
    <row r="14" spans="1:34" ht="27.75" customHeight="1">
      <c r="A14" s="9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23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21"/>
      <c r="AH14" s="22"/>
    </row>
    <row r="15" spans="1:34" ht="27.75" customHeight="1">
      <c r="A15" s="9" t="s">
        <v>21</v>
      </c>
      <c r="B15" s="124">
        <v>16.328371</v>
      </c>
      <c r="C15" s="124">
        <v>16.40063</v>
      </c>
      <c r="D15" s="124">
        <v>17.066168</v>
      </c>
      <c r="E15" s="124">
        <v>16.83042</v>
      </c>
      <c r="F15" s="124">
        <v>15.520748</v>
      </c>
      <c r="G15" s="124">
        <v>18.678571</v>
      </c>
      <c r="H15" s="124">
        <v>17.691787</v>
      </c>
      <c r="I15" s="124">
        <v>15.689852</v>
      </c>
      <c r="J15" s="120">
        <v>17.492682</v>
      </c>
      <c r="K15" s="100">
        <v>17.143321</v>
      </c>
      <c r="L15" s="120">
        <v>15.511222</v>
      </c>
      <c r="M15" s="120">
        <v>16.408769</v>
      </c>
      <c r="N15" s="120">
        <v>15.335299</v>
      </c>
      <c r="O15" s="120">
        <v>16.29501</v>
      </c>
      <c r="P15" s="120">
        <v>16.430612</v>
      </c>
      <c r="Q15" s="120">
        <v>15.928944</v>
      </c>
      <c r="R15" s="120">
        <v>15.805145</v>
      </c>
      <c r="S15" s="100">
        <v>16.172361</v>
      </c>
      <c r="T15" s="120">
        <v>15.758452</v>
      </c>
      <c r="U15" s="120">
        <v>14.82863</v>
      </c>
      <c r="V15" s="120">
        <v>16.413185</v>
      </c>
      <c r="W15" s="120">
        <v>16.523496</v>
      </c>
      <c r="X15" s="120">
        <v>15.646271</v>
      </c>
      <c r="Y15" s="120">
        <v>15.306664</v>
      </c>
      <c r="Z15" s="120">
        <v>14.399912</v>
      </c>
      <c r="AA15" s="120">
        <v>14.538456</v>
      </c>
      <c r="AB15" s="120">
        <v>14.316639</v>
      </c>
      <c r="AC15" s="120">
        <v>15.625634</v>
      </c>
      <c r="AD15" s="120">
        <v>15.780183</v>
      </c>
      <c r="AE15" s="120">
        <v>15.534843</v>
      </c>
      <c r="AF15" s="120">
        <v>15.374614</v>
      </c>
      <c r="AG15" s="121"/>
      <c r="AH15" s="22"/>
    </row>
    <row r="16" spans="1:34" ht="27.75" customHeight="1">
      <c r="A16" s="9"/>
      <c r="B16" s="120"/>
      <c r="C16" s="120"/>
      <c r="D16" s="120"/>
      <c r="E16" s="120"/>
      <c r="F16" s="120"/>
      <c r="G16" s="120"/>
      <c r="H16" s="120"/>
      <c r="I16" s="120"/>
      <c r="J16" s="120"/>
      <c r="K16" s="100"/>
      <c r="L16" s="120"/>
      <c r="M16" s="120"/>
      <c r="N16" s="120"/>
      <c r="O16" s="120"/>
      <c r="P16" s="120"/>
      <c r="Q16" s="120"/>
      <c r="R16" s="120"/>
      <c r="S16" s="10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1"/>
      <c r="AH16" s="22"/>
    </row>
    <row r="17" spans="1:34" ht="27.75" customHeight="1">
      <c r="A17" s="8" t="s">
        <v>36</v>
      </c>
      <c r="B17" s="120">
        <v>0.602514</v>
      </c>
      <c r="C17" s="120">
        <v>0.613537</v>
      </c>
      <c r="D17" s="120">
        <v>0.613457</v>
      </c>
      <c r="E17" s="120">
        <v>0.620371</v>
      </c>
      <c r="F17" s="120">
        <v>0.629386</v>
      </c>
      <c r="G17" s="120">
        <v>0.598486</v>
      </c>
      <c r="H17" s="120">
        <v>0.537586</v>
      </c>
      <c r="I17" s="120">
        <v>0.65595</v>
      </c>
      <c r="J17" s="120">
        <v>0.596891</v>
      </c>
      <c r="K17" s="100">
        <v>0.614586</v>
      </c>
      <c r="L17" s="120">
        <v>0.624662</v>
      </c>
      <c r="M17" s="120">
        <v>0.618726</v>
      </c>
      <c r="N17" s="120">
        <v>0.623239</v>
      </c>
      <c r="O17" s="120">
        <v>0.624434</v>
      </c>
      <c r="P17" s="120">
        <v>0.608078</v>
      </c>
      <c r="Q17" s="120">
        <v>0.22939</v>
      </c>
      <c r="R17" s="120">
        <v>0.214012</v>
      </c>
      <c r="S17" s="100">
        <v>0</v>
      </c>
      <c r="T17" s="120">
        <v>0</v>
      </c>
      <c r="U17" s="120">
        <v>0</v>
      </c>
      <c r="V17" s="120">
        <v>0</v>
      </c>
      <c r="W17" s="120">
        <v>0</v>
      </c>
      <c r="X17" s="120">
        <v>0</v>
      </c>
      <c r="Y17" s="120">
        <v>0</v>
      </c>
      <c r="Z17" s="120">
        <v>0</v>
      </c>
      <c r="AA17" s="120">
        <v>0</v>
      </c>
      <c r="AB17" s="120">
        <v>0</v>
      </c>
      <c r="AC17" s="120">
        <v>0</v>
      </c>
      <c r="AD17" s="120">
        <v>0</v>
      </c>
      <c r="AE17" s="120">
        <v>0</v>
      </c>
      <c r="AF17" s="120">
        <v>0</v>
      </c>
      <c r="AG17" s="121"/>
      <c r="AH17" s="22"/>
    </row>
    <row r="18" spans="1:34" ht="27.75" customHeight="1">
      <c r="A18" s="9"/>
      <c r="B18" s="120"/>
      <c r="C18" s="120"/>
      <c r="D18" s="120"/>
      <c r="E18" s="120"/>
      <c r="F18" s="120"/>
      <c r="G18" s="120"/>
      <c r="H18" s="120"/>
      <c r="I18" s="120"/>
      <c r="J18" s="120"/>
      <c r="K18" s="100"/>
      <c r="L18" s="120"/>
      <c r="M18" s="120"/>
      <c r="N18" s="120"/>
      <c r="O18" s="120"/>
      <c r="P18" s="120"/>
      <c r="Q18" s="120"/>
      <c r="R18" s="120"/>
      <c r="S18" s="10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1"/>
      <c r="AH18" s="22"/>
    </row>
    <row r="19" spans="1:34" ht="27.75" customHeight="1">
      <c r="A19" s="9" t="s">
        <v>6</v>
      </c>
      <c r="B19" s="120">
        <v>3.904319</v>
      </c>
      <c r="C19" s="120">
        <v>3.735</v>
      </c>
      <c r="D19" s="120">
        <v>3.620452</v>
      </c>
      <c r="E19" s="120">
        <v>2.369538</v>
      </c>
      <c r="F19" s="120">
        <v>2.372153</v>
      </c>
      <c r="G19" s="120">
        <v>2.19506</v>
      </c>
      <c r="H19" s="120">
        <v>2.247635</v>
      </c>
      <c r="I19" s="120">
        <v>2.062861</v>
      </c>
      <c r="J19" s="120">
        <v>2.181117</v>
      </c>
      <c r="K19" s="100">
        <v>2.330127</v>
      </c>
      <c r="L19" s="120">
        <v>2.131883</v>
      </c>
      <c r="M19" s="120">
        <v>2.170617</v>
      </c>
      <c r="N19" s="120">
        <v>2.161553</v>
      </c>
      <c r="O19" s="120">
        <v>2.207342</v>
      </c>
      <c r="P19" s="120">
        <v>2.291677</v>
      </c>
      <c r="Q19" s="120">
        <v>2.199363</v>
      </c>
      <c r="R19" s="120">
        <v>2.155965</v>
      </c>
      <c r="S19" s="100">
        <v>2.140371</v>
      </c>
      <c r="T19" s="120">
        <v>2.168229</v>
      </c>
      <c r="U19" s="120">
        <v>2.102</v>
      </c>
      <c r="V19" s="120">
        <v>2.193092</v>
      </c>
      <c r="W19" s="120">
        <v>2.227962</v>
      </c>
      <c r="X19" s="120">
        <v>2.15554</v>
      </c>
      <c r="Y19" s="120">
        <v>2.122209</v>
      </c>
      <c r="Z19" s="120">
        <v>2.131855</v>
      </c>
      <c r="AA19" s="120">
        <v>2.168231</v>
      </c>
      <c r="AB19" s="120">
        <v>2.156318</v>
      </c>
      <c r="AC19" s="120">
        <v>2.204003</v>
      </c>
      <c r="AD19" s="120">
        <v>2.324979</v>
      </c>
      <c r="AE19" s="120">
        <v>2.296884</v>
      </c>
      <c r="AF19" s="120">
        <v>2.218112</v>
      </c>
      <c r="AG19" s="121"/>
      <c r="AH19" s="22"/>
    </row>
    <row r="20" spans="1:34" ht="27.75" customHeight="1">
      <c r="A20" s="9"/>
      <c r="B20" s="120"/>
      <c r="C20" s="120"/>
      <c r="D20" s="120"/>
      <c r="E20" s="120"/>
      <c r="F20" s="120"/>
      <c r="G20" s="120"/>
      <c r="H20" s="120"/>
      <c r="I20" s="120"/>
      <c r="J20" s="120"/>
      <c r="K20" s="100"/>
      <c r="L20" s="120"/>
      <c r="M20" s="120"/>
      <c r="N20" s="120"/>
      <c r="O20" s="120"/>
      <c r="P20" s="120"/>
      <c r="Q20" s="120"/>
      <c r="R20" s="120"/>
      <c r="S20" s="10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1"/>
      <c r="AH20" s="22"/>
    </row>
    <row r="21" spans="1:34" ht="27.75" customHeight="1">
      <c r="A21" s="9" t="s">
        <v>7</v>
      </c>
      <c r="B21" s="120">
        <v>0</v>
      </c>
      <c r="C21" s="120">
        <v>0</v>
      </c>
      <c r="D21" s="120">
        <v>0</v>
      </c>
      <c r="E21" s="120">
        <v>0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0">
        <v>0</v>
      </c>
      <c r="Z21" s="120">
        <v>0</v>
      </c>
      <c r="AA21" s="120">
        <v>0</v>
      </c>
      <c r="AB21" s="120">
        <v>0</v>
      </c>
      <c r="AC21" s="120">
        <v>0</v>
      </c>
      <c r="AD21" s="120">
        <v>0</v>
      </c>
      <c r="AE21" s="120">
        <v>0</v>
      </c>
      <c r="AF21" s="120">
        <v>0</v>
      </c>
      <c r="AG21" s="121"/>
      <c r="AH21" s="22"/>
    </row>
    <row r="22" spans="1:34" ht="27.75" customHeight="1">
      <c r="A22" s="9"/>
      <c r="B22" s="120"/>
      <c r="C22" s="120"/>
      <c r="D22" s="120"/>
      <c r="E22" s="120"/>
      <c r="F22" s="120"/>
      <c r="G22" s="120"/>
      <c r="H22" s="120"/>
      <c r="I22" s="120"/>
      <c r="J22" s="120"/>
      <c r="K22" s="100"/>
      <c r="L22" s="120"/>
      <c r="M22" s="120"/>
      <c r="N22" s="120"/>
      <c r="O22" s="120"/>
      <c r="P22" s="120"/>
      <c r="Q22" s="120"/>
      <c r="R22" s="120"/>
      <c r="S22" s="10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1"/>
      <c r="AH22" s="22"/>
    </row>
    <row r="23" spans="1:34" ht="27.75" customHeight="1">
      <c r="A23" s="9" t="s">
        <v>8</v>
      </c>
      <c r="B23" s="120">
        <v>0</v>
      </c>
      <c r="C23" s="120">
        <v>0</v>
      </c>
      <c r="D23" s="120">
        <v>0</v>
      </c>
      <c r="E23" s="120">
        <v>0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0">
        <v>0</v>
      </c>
      <c r="Z23" s="120">
        <v>0</v>
      </c>
      <c r="AA23" s="120">
        <v>0</v>
      </c>
      <c r="AB23" s="120">
        <v>0</v>
      </c>
      <c r="AC23" s="120">
        <v>0</v>
      </c>
      <c r="AD23" s="120">
        <v>0</v>
      </c>
      <c r="AE23" s="120">
        <v>0</v>
      </c>
      <c r="AF23" s="120">
        <v>0</v>
      </c>
      <c r="AG23" s="121"/>
      <c r="AH23" s="22"/>
    </row>
    <row r="24" spans="1:34" ht="27.75" customHeight="1">
      <c r="A24" s="9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21"/>
      <c r="AF24" s="121"/>
      <c r="AG24" s="121" t="s">
        <v>38</v>
      </c>
      <c r="AH24" s="11"/>
    </row>
    <row r="25" spans="1:34" ht="27.75" customHeight="1" thickBot="1">
      <c r="A25" s="9"/>
      <c r="B25" s="128">
        <f aca="true" t="shared" si="1" ref="B25:AF25">SUM(B15:B24)</f>
        <v>20.835204</v>
      </c>
      <c r="C25" s="128">
        <f t="shared" si="1"/>
        <v>20.749167</v>
      </c>
      <c r="D25" s="128">
        <f t="shared" si="1"/>
        <v>21.300077</v>
      </c>
      <c r="E25" s="128">
        <f t="shared" si="1"/>
        <v>19.820328999999997</v>
      </c>
      <c r="F25" s="128">
        <f t="shared" si="1"/>
        <v>18.522287</v>
      </c>
      <c r="G25" s="128">
        <f t="shared" si="1"/>
        <v>21.472117000000004</v>
      </c>
      <c r="H25" s="128">
        <f t="shared" si="1"/>
        <v>20.477008</v>
      </c>
      <c r="I25" s="128">
        <f t="shared" si="1"/>
        <v>18.408662999999997</v>
      </c>
      <c r="J25" s="128">
        <f t="shared" si="1"/>
        <v>20.27069</v>
      </c>
      <c r="K25" s="128">
        <f t="shared" si="1"/>
        <v>20.088034</v>
      </c>
      <c r="L25" s="128">
        <f t="shared" si="1"/>
        <v>18.267767</v>
      </c>
      <c r="M25" s="128">
        <f t="shared" si="1"/>
        <v>19.198112</v>
      </c>
      <c r="N25" s="128">
        <f t="shared" si="1"/>
        <v>18.120091</v>
      </c>
      <c r="O25" s="128">
        <f t="shared" si="1"/>
        <v>19.126786000000003</v>
      </c>
      <c r="P25" s="128">
        <f t="shared" si="1"/>
        <v>19.330367</v>
      </c>
      <c r="Q25" s="128">
        <f t="shared" si="1"/>
        <v>18.357697</v>
      </c>
      <c r="R25" s="128">
        <f t="shared" si="1"/>
        <v>18.175122</v>
      </c>
      <c r="S25" s="128">
        <f t="shared" si="1"/>
        <v>18.312731999999997</v>
      </c>
      <c r="T25" s="128">
        <f t="shared" si="1"/>
        <v>17.926681000000002</v>
      </c>
      <c r="U25" s="128">
        <f t="shared" si="1"/>
        <v>16.93063</v>
      </c>
      <c r="V25" s="128">
        <f t="shared" si="1"/>
        <v>18.606277</v>
      </c>
      <c r="W25" s="128">
        <f t="shared" si="1"/>
        <v>18.751458000000003</v>
      </c>
      <c r="X25" s="128">
        <f t="shared" si="1"/>
        <v>17.801811</v>
      </c>
      <c r="Y25" s="128">
        <f t="shared" si="1"/>
        <v>17.428873</v>
      </c>
      <c r="Z25" s="128">
        <f t="shared" si="1"/>
        <v>16.531767000000002</v>
      </c>
      <c r="AA25" s="128">
        <f t="shared" si="1"/>
        <v>16.706687</v>
      </c>
      <c r="AB25" s="128">
        <f t="shared" si="1"/>
        <v>16.472957</v>
      </c>
      <c r="AC25" s="128">
        <f t="shared" si="1"/>
        <v>17.829636999999998</v>
      </c>
      <c r="AD25" s="128">
        <f t="shared" si="1"/>
        <v>18.105162</v>
      </c>
      <c r="AE25" s="128">
        <f t="shared" si="1"/>
        <v>17.831727</v>
      </c>
      <c r="AF25" s="128">
        <f t="shared" si="1"/>
        <v>17.592726</v>
      </c>
      <c r="AG25" s="122">
        <f>SUM(B25:AF25)/31</f>
        <v>18.688665903225804</v>
      </c>
      <c r="AH25" s="22"/>
    </row>
    <row r="26" spans="1:34" ht="27.75" customHeight="1">
      <c r="A26" s="35" t="s">
        <v>9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21"/>
      <c r="AH26" s="22"/>
    </row>
    <row r="27" spans="1:34" ht="27.75" customHeight="1">
      <c r="A27" s="9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21"/>
      <c r="AH27" s="22"/>
    </row>
    <row r="28" spans="1:34" ht="27.75" customHeight="1">
      <c r="A28" s="21" t="s">
        <v>10</v>
      </c>
      <c r="B28" s="99">
        <v>22.8</v>
      </c>
      <c r="C28" s="99">
        <v>20.92</v>
      </c>
      <c r="D28" s="99">
        <v>21.17</v>
      </c>
      <c r="E28" s="99">
        <v>21.53</v>
      </c>
      <c r="F28" s="99">
        <v>21.86</v>
      </c>
      <c r="G28" s="99">
        <v>21.55</v>
      </c>
      <c r="H28" s="99">
        <v>21.8</v>
      </c>
      <c r="I28" s="99">
        <v>22.29</v>
      </c>
      <c r="J28" s="99">
        <v>22.68</v>
      </c>
      <c r="K28" s="99">
        <v>21.95</v>
      </c>
      <c r="L28" s="99">
        <v>20.35</v>
      </c>
      <c r="M28" s="99">
        <v>20.4</v>
      </c>
      <c r="N28" s="99">
        <v>21.89</v>
      </c>
      <c r="O28" s="99">
        <v>18.05</v>
      </c>
      <c r="P28" s="99">
        <v>19.23</v>
      </c>
      <c r="Q28" s="99">
        <v>21.14</v>
      </c>
      <c r="R28" s="99">
        <v>22.34</v>
      </c>
      <c r="S28" s="99">
        <v>21.08</v>
      </c>
      <c r="T28" s="99">
        <v>21.03</v>
      </c>
      <c r="U28" s="99">
        <v>23.91</v>
      </c>
      <c r="V28" s="99">
        <v>22.85</v>
      </c>
      <c r="W28" s="99">
        <v>23.2</v>
      </c>
      <c r="X28" s="99">
        <v>22.05</v>
      </c>
      <c r="Y28" s="99">
        <v>21.7</v>
      </c>
      <c r="Z28" s="99">
        <v>22</v>
      </c>
      <c r="AA28" s="99">
        <v>19.1</v>
      </c>
      <c r="AB28" s="99">
        <v>20.1</v>
      </c>
      <c r="AC28" s="99">
        <v>20.2</v>
      </c>
      <c r="AD28" s="99">
        <v>20.1</v>
      </c>
      <c r="AE28" s="99">
        <v>20.1</v>
      </c>
      <c r="AF28" s="99">
        <v>19</v>
      </c>
      <c r="AG28" s="121"/>
      <c r="AH28" s="22"/>
    </row>
    <row r="29" spans="1:34" ht="27.75" customHeight="1">
      <c r="A29" s="21" t="s">
        <v>11</v>
      </c>
      <c r="B29" s="99">
        <v>0</v>
      </c>
      <c r="C29" s="99">
        <v>0</v>
      </c>
      <c r="D29" s="99">
        <v>0</v>
      </c>
      <c r="E29" s="99">
        <v>0</v>
      </c>
      <c r="F29" s="99">
        <v>0</v>
      </c>
      <c r="G29" s="99">
        <v>0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  <c r="S29" s="99">
        <v>0</v>
      </c>
      <c r="T29" s="99">
        <v>0</v>
      </c>
      <c r="U29" s="99">
        <v>0</v>
      </c>
      <c r="V29" s="99">
        <v>0</v>
      </c>
      <c r="W29" s="99">
        <v>0</v>
      </c>
      <c r="X29" s="99">
        <v>0</v>
      </c>
      <c r="Y29" s="99">
        <v>0</v>
      </c>
      <c r="Z29" s="99">
        <v>0</v>
      </c>
      <c r="AA29" s="99">
        <v>0</v>
      </c>
      <c r="AB29" s="99">
        <v>0</v>
      </c>
      <c r="AC29" s="99">
        <v>0</v>
      </c>
      <c r="AD29" s="99">
        <v>0</v>
      </c>
      <c r="AE29" s="99">
        <v>0</v>
      </c>
      <c r="AF29" s="99">
        <v>0</v>
      </c>
      <c r="AG29" s="121"/>
      <c r="AH29" s="22"/>
    </row>
    <row r="30" spans="1:34" ht="27.75" customHeight="1">
      <c r="A30" s="21" t="s">
        <v>28</v>
      </c>
      <c r="B30" s="136">
        <v>55</v>
      </c>
      <c r="C30" s="136">
        <v>45</v>
      </c>
      <c r="D30" s="136">
        <v>60</v>
      </c>
      <c r="E30" s="136">
        <v>66</v>
      </c>
      <c r="F30" s="136">
        <v>75</v>
      </c>
      <c r="G30" s="136">
        <v>45</v>
      </c>
      <c r="H30" s="136">
        <v>50</v>
      </c>
      <c r="I30" s="136">
        <v>46</v>
      </c>
      <c r="J30" s="136">
        <v>50</v>
      </c>
      <c r="K30" s="136">
        <v>30</v>
      </c>
      <c r="L30" s="136">
        <v>37</v>
      </c>
      <c r="M30" s="136">
        <v>50</v>
      </c>
      <c r="N30" s="136">
        <v>46</v>
      </c>
      <c r="O30" s="136">
        <v>38</v>
      </c>
      <c r="P30" s="136">
        <v>50</v>
      </c>
      <c r="Q30" s="136">
        <v>43</v>
      </c>
      <c r="R30" s="136">
        <v>40</v>
      </c>
      <c r="S30" s="136">
        <v>45</v>
      </c>
      <c r="T30" s="136">
        <v>44</v>
      </c>
      <c r="U30" s="136">
        <v>35</v>
      </c>
      <c r="V30" s="136">
        <v>55</v>
      </c>
      <c r="W30" s="136">
        <v>40</v>
      </c>
      <c r="X30" s="136">
        <v>42</v>
      </c>
      <c r="Y30" s="136">
        <v>40</v>
      </c>
      <c r="Z30" s="136">
        <v>40</v>
      </c>
      <c r="AA30" s="136">
        <v>34</v>
      </c>
      <c r="AB30" s="136">
        <v>30</v>
      </c>
      <c r="AC30" s="136">
        <v>32</v>
      </c>
      <c r="AD30" s="136">
        <v>36</v>
      </c>
      <c r="AE30" s="136">
        <v>42</v>
      </c>
      <c r="AF30" s="136">
        <v>50</v>
      </c>
      <c r="AG30" s="121"/>
      <c r="AH30" s="22"/>
    </row>
    <row r="31" spans="1:34" ht="27.75" customHeight="1">
      <c r="A31" s="21" t="s">
        <v>27</v>
      </c>
      <c r="B31" s="137">
        <v>1148</v>
      </c>
      <c r="C31" s="137">
        <v>950</v>
      </c>
      <c r="D31" s="137">
        <v>976</v>
      </c>
      <c r="E31" s="137">
        <v>985</v>
      </c>
      <c r="F31" s="137">
        <v>810</v>
      </c>
      <c r="G31" s="137">
        <v>970</v>
      </c>
      <c r="H31" s="137">
        <v>1031</v>
      </c>
      <c r="I31" s="137">
        <v>1165</v>
      </c>
      <c r="J31" s="137">
        <v>1150</v>
      </c>
      <c r="K31" s="137">
        <v>750</v>
      </c>
      <c r="L31" s="137">
        <v>625</v>
      </c>
      <c r="M31" s="137">
        <v>360</v>
      </c>
      <c r="N31" s="137">
        <v>490</v>
      </c>
      <c r="O31" s="137">
        <v>450</v>
      </c>
      <c r="P31" s="137">
        <v>510</v>
      </c>
      <c r="Q31" s="137">
        <v>500</v>
      </c>
      <c r="R31" s="137">
        <v>425</v>
      </c>
      <c r="S31" s="137">
        <v>420</v>
      </c>
      <c r="T31" s="137">
        <v>465</v>
      </c>
      <c r="U31" s="137">
        <v>450</v>
      </c>
      <c r="V31" s="137">
        <v>350</v>
      </c>
      <c r="W31" s="137">
        <v>357</v>
      </c>
      <c r="X31" s="137">
        <v>345</v>
      </c>
      <c r="Y31" s="137">
        <v>450</v>
      </c>
      <c r="Z31" s="137">
        <v>270</v>
      </c>
      <c r="AA31" s="137">
        <v>600</v>
      </c>
      <c r="AB31" s="137">
        <v>160</v>
      </c>
      <c r="AC31" s="137">
        <v>61</v>
      </c>
      <c r="AD31" s="137" t="s">
        <v>41</v>
      </c>
      <c r="AE31" s="137" t="s">
        <v>41</v>
      </c>
      <c r="AF31" s="137" t="s">
        <v>41</v>
      </c>
      <c r="AG31" s="121"/>
      <c r="AH31" s="22"/>
    </row>
    <row r="32" spans="1:34" ht="27.75" customHeight="1">
      <c r="A32" s="21" t="s">
        <v>29</v>
      </c>
      <c r="B32" s="137">
        <v>823</v>
      </c>
      <c r="C32" s="137">
        <v>760</v>
      </c>
      <c r="D32" s="137">
        <v>850</v>
      </c>
      <c r="E32" s="137">
        <v>800</v>
      </c>
      <c r="F32" s="137">
        <v>740</v>
      </c>
      <c r="G32" s="137">
        <v>795</v>
      </c>
      <c r="H32" s="137">
        <v>825</v>
      </c>
      <c r="I32" s="137">
        <v>874</v>
      </c>
      <c r="J32" s="137">
        <v>850</v>
      </c>
      <c r="K32" s="137"/>
      <c r="L32" s="137">
        <v>210</v>
      </c>
      <c r="M32" s="137">
        <v>195</v>
      </c>
      <c r="N32" s="137">
        <v>135</v>
      </c>
      <c r="O32" s="137">
        <v>120</v>
      </c>
      <c r="P32" s="137">
        <v>180</v>
      </c>
      <c r="Q32" s="137">
        <v>325</v>
      </c>
      <c r="R32" s="137">
        <v>270</v>
      </c>
      <c r="S32" s="137">
        <v>290</v>
      </c>
      <c r="T32" s="137">
        <v>320</v>
      </c>
      <c r="U32" s="137">
        <v>225</v>
      </c>
      <c r="V32" s="137">
        <v>230</v>
      </c>
      <c r="W32" s="137">
        <v>233</v>
      </c>
      <c r="X32" s="137">
        <v>280</v>
      </c>
      <c r="Y32" s="137">
        <v>240</v>
      </c>
      <c r="Z32" s="137">
        <v>200</v>
      </c>
      <c r="AA32" s="137">
        <v>450</v>
      </c>
      <c r="AB32" s="137">
        <v>60</v>
      </c>
      <c r="AC32" s="137">
        <v>37</v>
      </c>
      <c r="AD32" s="137" t="s">
        <v>41</v>
      </c>
      <c r="AE32" s="137" t="s">
        <v>41</v>
      </c>
      <c r="AF32" s="137" t="s">
        <v>41</v>
      </c>
      <c r="AG32" s="121"/>
      <c r="AH32" s="22"/>
    </row>
    <row r="33" spans="1:34" ht="27.75" customHeight="1">
      <c r="A33" s="21" t="s">
        <v>30</v>
      </c>
      <c r="B33" s="137">
        <v>49</v>
      </c>
      <c r="C33" s="137">
        <v>55</v>
      </c>
      <c r="D33" s="137">
        <v>45</v>
      </c>
      <c r="E33" s="137">
        <v>47</v>
      </c>
      <c r="F33" s="137">
        <v>55</v>
      </c>
      <c r="G33" s="137">
        <v>48</v>
      </c>
      <c r="H33" s="137">
        <v>51</v>
      </c>
      <c r="I33" s="137">
        <v>44</v>
      </c>
      <c r="J33" s="137">
        <v>50</v>
      </c>
      <c r="K33" s="137"/>
      <c r="L33" s="137">
        <v>40</v>
      </c>
      <c r="M33" s="137">
        <v>40</v>
      </c>
      <c r="N33" s="137">
        <v>50</v>
      </c>
      <c r="O33" s="137">
        <v>55</v>
      </c>
      <c r="P33" s="137">
        <v>45</v>
      </c>
      <c r="Q33" s="137">
        <v>45</v>
      </c>
      <c r="R33" s="137">
        <v>45</v>
      </c>
      <c r="S33" s="137">
        <v>45</v>
      </c>
      <c r="T33" s="137">
        <v>55</v>
      </c>
      <c r="U33" s="137">
        <v>45</v>
      </c>
      <c r="V33" s="137">
        <v>55</v>
      </c>
      <c r="W33" s="137">
        <v>60</v>
      </c>
      <c r="X33" s="137">
        <v>60</v>
      </c>
      <c r="Y33" s="137">
        <v>55</v>
      </c>
      <c r="Z33" s="137">
        <v>50</v>
      </c>
      <c r="AA33" s="137">
        <v>50</v>
      </c>
      <c r="AB33" s="137">
        <v>55</v>
      </c>
      <c r="AC33" s="137">
        <v>0</v>
      </c>
      <c r="AD33" s="137" t="s">
        <v>41</v>
      </c>
      <c r="AE33" s="137" t="s">
        <v>41</v>
      </c>
      <c r="AF33" s="137" t="s">
        <v>41</v>
      </c>
      <c r="AG33" s="121"/>
      <c r="AH33" s="22"/>
    </row>
    <row r="34" spans="1:34" ht="27.75" customHeight="1">
      <c r="A34" s="21" t="s">
        <v>19</v>
      </c>
      <c r="B34" s="99">
        <v>0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99">
        <v>0</v>
      </c>
      <c r="I34" s="99">
        <v>0</v>
      </c>
      <c r="J34" s="99">
        <v>0</v>
      </c>
      <c r="K34" s="99">
        <v>0</v>
      </c>
      <c r="L34" s="99">
        <v>0</v>
      </c>
      <c r="M34" s="99">
        <v>0</v>
      </c>
      <c r="N34" s="99">
        <v>0</v>
      </c>
      <c r="O34" s="99">
        <v>0</v>
      </c>
      <c r="P34" s="99">
        <v>0</v>
      </c>
      <c r="Q34" s="99">
        <v>0</v>
      </c>
      <c r="R34" s="99">
        <v>0</v>
      </c>
      <c r="S34" s="99">
        <v>0</v>
      </c>
      <c r="T34" s="99">
        <v>0</v>
      </c>
      <c r="U34" s="99">
        <v>0</v>
      </c>
      <c r="V34" s="99">
        <v>0</v>
      </c>
      <c r="W34" s="99">
        <v>0</v>
      </c>
      <c r="X34" s="99">
        <v>0</v>
      </c>
      <c r="Y34" s="99">
        <v>0</v>
      </c>
      <c r="Z34" s="99">
        <v>0</v>
      </c>
      <c r="AA34" s="99">
        <v>0</v>
      </c>
      <c r="AB34" s="99">
        <v>0</v>
      </c>
      <c r="AC34" s="99">
        <v>0</v>
      </c>
      <c r="AD34" s="99">
        <v>0</v>
      </c>
      <c r="AE34" s="99">
        <v>0</v>
      </c>
      <c r="AF34" s="99">
        <v>0</v>
      </c>
      <c r="AG34" s="121"/>
      <c r="AH34" s="11"/>
    </row>
    <row r="35" spans="1:34" ht="27.75" customHeight="1">
      <c r="A35" s="21" t="s">
        <v>6</v>
      </c>
      <c r="B35" s="138">
        <v>0.464</v>
      </c>
      <c r="C35" s="138">
        <v>0.464</v>
      </c>
      <c r="D35" s="138">
        <v>0.464</v>
      </c>
      <c r="E35" s="138">
        <v>0.464</v>
      </c>
      <c r="F35" s="138">
        <v>0.211</v>
      </c>
      <c r="G35" s="138">
        <f>0.211+0.336</f>
        <v>0.547</v>
      </c>
      <c r="H35" s="138">
        <f aca="true" t="shared" si="2" ref="H35:O35">0.211+0.336</f>
        <v>0.547</v>
      </c>
      <c r="I35" s="138">
        <f t="shared" si="2"/>
        <v>0.547</v>
      </c>
      <c r="J35" s="138">
        <f t="shared" si="2"/>
        <v>0.547</v>
      </c>
      <c r="K35" s="138">
        <f t="shared" si="2"/>
        <v>0.547</v>
      </c>
      <c r="L35" s="138">
        <f t="shared" si="2"/>
        <v>0.547</v>
      </c>
      <c r="M35" s="138">
        <f t="shared" si="2"/>
        <v>0.547</v>
      </c>
      <c r="N35" s="138">
        <f t="shared" si="2"/>
        <v>0.547</v>
      </c>
      <c r="O35" s="138">
        <f t="shared" si="2"/>
        <v>0.547</v>
      </c>
      <c r="P35" s="138">
        <v>0.55</v>
      </c>
      <c r="Q35" s="138">
        <v>0.55</v>
      </c>
      <c r="R35" s="138">
        <v>0.55</v>
      </c>
      <c r="S35" s="138">
        <v>0.55</v>
      </c>
      <c r="T35" s="138">
        <v>0.55</v>
      </c>
      <c r="U35" s="138">
        <v>0.55</v>
      </c>
      <c r="V35" s="138">
        <v>0.55</v>
      </c>
      <c r="W35" s="138">
        <f>0.235+0.334</f>
        <v>0.569</v>
      </c>
      <c r="X35" s="138">
        <f>0.235+0.334</f>
        <v>0.569</v>
      </c>
      <c r="Y35" s="138">
        <f>0.235+0.334</f>
        <v>0.569</v>
      </c>
      <c r="Z35" s="138">
        <v>0.57</v>
      </c>
      <c r="AA35" s="138">
        <v>0.57</v>
      </c>
      <c r="AB35" s="138">
        <v>0.57</v>
      </c>
      <c r="AC35" s="138">
        <v>0.8371</v>
      </c>
      <c r="AD35" s="138">
        <v>0.8371</v>
      </c>
      <c r="AE35" s="138">
        <v>0.8371</v>
      </c>
      <c r="AF35" s="138">
        <v>0.8371</v>
      </c>
      <c r="AG35" s="121"/>
      <c r="AH35" s="22"/>
    </row>
    <row r="36" spans="1:34" ht="27.75" customHeight="1">
      <c r="A36" s="21" t="s">
        <v>12</v>
      </c>
      <c r="B36" s="99">
        <v>0</v>
      </c>
      <c r="C36" s="99">
        <v>0</v>
      </c>
      <c r="D36" s="99">
        <v>0</v>
      </c>
      <c r="E36" s="99">
        <v>0</v>
      </c>
      <c r="F36" s="99">
        <v>0</v>
      </c>
      <c r="G36" s="99">
        <v>0</v>
      </c>
      <c r="H36" s="99">
        <v>0</v>
      </c>
      <c r="I36" s="99">
        <v>0</v>
      </c>
      <c r="J36" s="99">
        <v>0</v>
      </c>
      <c r="K36" s="99">
        <v>0</v>
      </c>
      <c r="L36" s="99">
        <v>0</v>
      </c>
      <c r="M36" s="99">
        <v>0</v>
      </c>
      <c r="N36" s="99">
        <v>0</v>
      </c>
      <c r="O36" s="99">
        <v>0</v>
      </c>
      <c r="P36" s="99">
        <v>0</v>
      </c>
      <c r="Q36" s="99">
        <v>0</v>
      </c>
      <c r="R36" s="99">
        <v>0</v>
      </c>
      <c r="S36" s="99">
        <v>0</v>
      </c>
      <c r="T36" s="99">
        <v>0</v>
      </c>
      <c r="U36" s="99">
        <v>0</v>
      </c>
      <c r="V36" s="99">
        <v>0</v>
      </c>
      <c r="W36" s="99">
        <v>0</v>
      </c>
      <c r="X36" s="99">
        <v>0</v>
      </c>
      <c r="Y36" s="99">
        <v>0</v>
      </c>
      <c r="Z36" s="99">
        <v>0</v>
      </c>
      <c r="AA36" s="99">
        <v>0</v>
      </c>
      <c r="AB36" s="99">
        <v>0</v>
      </c>
      <c r="AC36" s="99">
        <v>0</v>
      </c>
      <c r="AD36" s="99">
        <v>0</v>
      </c>
      <c r="AE36" s="99">
        <v>0</v>
      </c>
      <c r="AF36" s="99">
        <v>0</v>
      </c>
      <c r="AG36" s="121"/>
      <c r="AH36" s="22"/>
    </row>
    <row r="37" spans="1:34" ht="27.75" customHeight="1">
      <c r="A37" s="21" t="s">
        <v>8</v>
      </c>
      <c r="B37" s="103">
        <v>0</v>
      </c>
      <c r="C37" s="103">
        <v>0</v>
      </c>
      <c r="D37" s="103">
        <v>0</v>
      </c>
      <c r="E37" s="103">
        <v>0</v>
      </c>
      <c r="F37" s="103">
        <v>0</v>
      </c>
      <c r="G37" s="103">
        <v>0</v>
      </c>
      <c r="H37" s="103">
        <v>0</v>
      </c>
      <c r="I37" s="103">
        <v>0</v>
      </c>
      <c r="J37" s="103">
        <v>0</v>
      </c>
      <c r="K37" s="103">
        <v>0</v>
      </c>
      <c r="L37" s="103">
        <v>0</v>
      </c>
      <c r="M37" s="103">
        <v>0</v>
      </c>
      <c r="N37" s="103">
        <v>0</v>
      </c>
      <c r="O37" s="103">
        <v>0</v>
      </c>
      <c r="P37" s="103">
        <v>0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v>0</v>
      </c>
      <c r="W37" s="103">
        <v>0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v>0</v>
      </c>
      <c r="AD37" s="103">
        <v>0</v>
      </c>
      <c r="AE37" s="103">
        <v>0</v>
      </c>
      <c r="AF37" s="103">
        <v>0</v>
      </c>
      <c r="AG37" s="121"/>
      <c r="AH37" s="22"/>
    </row>
    <row r="38" spans="1:34" ht="27.75" customHeight="1">
      <c r="A38" s="9"/>
      <c r="B38" s="100"/>
      <c r="C38" s="100"/>
      <c r="D38" s="121"/>
      <c r="E38" s="100"/>
      <c r="F38" s="121"/>
      <c r="G38" s="121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21" t="s">
        <v>38</v>
      </c>
      <c r="AH38" s="22"/>
    </row>
    <row r="39" spans="1:34" ht="27.75" customHeight="1" thickBot="1">
      <c r="A39" s="9"/>
      <c r="B39" s="122">
        <f aca="true" t="shared" si="3" ref="B39:AF39">SUM(B28+B34+B35+B36+B37)</f>
        <v>23.264</v>
      </c>
      <c r="C39" s="122">
        <f t="shared" si="3"/>
        <v>21.384</v>
      </c>
      <c r="D39" s="122">
        <f t="shared" si="3"/>
        <v>21.634</v>
      </c>
      <c r="E39" s="122">
        <f t="shared" si="3"/>
        <v>21.994</v>
      </c>
      <c r="F39" s="122">
        <f t="shared" si="3"/>
        <v>22.070999999999998</v>
      </c>
      <c r="G39" s="122">
        <f t="shared" si="3"/>
        <v>22.097</v>
      </c>
      <c r="H39" s="122">
        <f t="shared" si="3"/>
        <v>22.347</v>
      </c>
      <c r="I39" s="122">
        <f t="shared" si="3"/>
        <v>22.837</v>
      </c>
      <c r="J39" s="122">
        <f t="shared" si="3"/>
        <v>23.227</v>
      </c>
      <c r="K39" s="122">
        <f t="shared" si="3"/>
        <v>22.497</v>
      </c>
      <c r="L39" s="122">
        <f t="shared" si="3"/>
        <v>20.897000000000002</v>
      </c>
      <c r="M39" s="122">
        <f t="shared" si="3"/>
        <v>20.947</v>
      </c>
      <c r="N39" s="122">
        <f t="shared" si="3"/>
        <v>22.437</v>
      </c>
      <c r="O39" s="122">
        <f t="shared" si="3"/>
        <v>18.597</v>
      </c>
      <c r="P39" s="122">
        <f t="shared" si="3"/>
        <v>19.78</v>
      </c>
      <c r="Q39" s="122">
        <f t="shared" si="3"/>
        <v>21.69</v>
      </c>
      <c r="R39" s="122">
        <f t="shared" si="3"/>
        <v>22.89</v>
      </c>
      <c r="S39" s="122">
        <f t="shared" si="3"/>
        <v>21.63</v>
      </c>
      <c r="T39" s="122">
        <f t="shared" si="3"/>
        <v>21.580000000000002</v>
      </c>
      <c r="U39" s="122">
        <f t="shared" si="3"/>
        <v>24.46</v>
      </c>
      <c r="V39" s="122">
        <f t="shared" si="3"/>
        <v>23.400000000000002</v>
      </c>
      <c r="W39" s="122">
        <f t="shared" si="3"/>
        <v>23.769</v>
      </c>
      <c r="X39" s="122">
        <f t="shared" si="3"/>
        <v>22.619</v>
      </c>
      <c r="Y39" s="122">
        <f t="shared" si="3"/>
        <v>22.269</v>
      </c>
      <c r="Z39" s="122">
        <f t="shared" si="3"/>
        <v>22.57</v>
      </c>
      <c r="AA39" s="122">
        <f t="shared" si="3"/>
        <v>19.67</v>
      </c>
      <c r="AB39" s="122">
        <f t="shared" si="3"/>
        <v>20.67</v>
      </c>
      <c r="AC39" s="122">
        <f t="shared" si="3"/>
        <v>21.0371</v>
      </c>
      <c r="AD39" s="122">
        <f t="shared" si="3"/>
        <v>20.9371</v>
      </c>
      <c r="AE39" s="122">
        <f t="shared" si="3"/>
        <v>20.9371</v>
      </c>
      <c r="AF39" s="122">
        <f t="shared" si="3"/>
        <v>19.8371</v>
      </c>
      <c r="AG39" s="122">
        <f>SUM(B39:AF39)/31</f>
        <v>21.805658064516123</v>
      </c>
      <c r="AH39" s="22"/>
    </row>
    <row r="40" spans="1:34" ht="27.75" customHeight="1">
      <c r="A40" s="11" t="s">
        <v>13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21"/>
      <c r="AH40" s="22"/>
    </row>
    <row r="41" spans="1:34" ht="27.75" customHeight="1">
      <c r="A41" s="11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21"/>
      <c r="AH41" s="22"/>
    </row>
    <row r="42" spans="1:34" ht="27.75" customHeight="1">
      <c r="A42" s="9" t="s">
        <v>14</v>
      </c>
      <c r="B42" s="135">
        <v>0</v>
      </c>
      <c r="C42" s="135">
        <v>0</v>
      </c>
      <c r="D42" s="135">
        <v>0</v>
      </c>
      <c r="E42" s="135">
        <v>0</v>
      </c>
      <c r="F42" s="135">
        <v>0</v>
      </c>
      <c r="G42" s="135">
        <v>0</v>
      </c>
      <c r="H42" s="135">
        <v>0</v>
      </c>
      <c r="I42" s="135">
        <v>0</v>
      </c>
      <c r="J42" s="135">
        <v>0</v>
      </c>
      <c r="K42" s="135">
        <v>2.5</v>
      </c>
      <c r="L42" s="135">
        <v>1.9</v>
      </c>
      <c r="M42" s="135">
        <v>2.1</v>
      </c>
      <c r="N42" s="135">
        <v>1.9</v>
      </c>
      <c r="O42" s="135">
        <v>1.2</v>
      </c>
      <c r="P42" s="135">
        <v>0</v>
      </c>
      <c r="Q42" s="135">
        <v>0</v>
      </c>
      <c r="R42" s="135">
        <v>0</v>
      </c>
      <c r="S42" s="99">
        <v>0</v>
      </c>
      <c r="T42" s="135">
        <v>0</v>
      </c>
      <c r="U42" s="135">
        <v>2.1</v>
      </c>
      <c r="V42" s="135">
        <v>2.1</v>
      </c>
      <c r="W42" s="135">
        <v>2.1</v>
      </c>
      <c r="X42" s="135">
        <v>2.3</v>
      </c>
      <c r="Y42" s="135">
        <v>1.8</v>
      </c>
      <c r="Z42" s="135">
        <v>1.7</v>
      </c>
      <c r="AA42" s="135">
        <v>0</v>
      </c>
      <c r="AB42" s="135">
        <v>0</v>
      </c>
      <c r="AC42" s="135">
        <v>0</v>
      </c>
      <c r="AD42" s="135">
        <v>1.9</v>
      </c>
      <c r="AE42" s="135">
        <v>2.1</v>
      </c>
      <c r="AF42" s="135">
        <v>2.1</v>
      </c>
      <c r="AG42" s="121"/>
      <c r="AH42" s="22"/>
    </row>
    <row r="43" spans="1:34" ht="27.75" customHeight="1">
      <c r="A43" s="9" t="s">
        <v>40</v>
      </c>
      <c r="B43" s="135">
        <v>2.5</v>
      </c>
      <c r="C43" s="135">
        <v>1.9</v>
      </c>
      <c r="D43" s="135">
        <v>2.1</v>
      </c>
      <c r="E43" s="135">
        <v>2.3</v>
      </c>
      <c r="F43" s="135">
        <v>2.2</v>
      </c>
      <c r="G43" s="135">
        <v>2</v>
      </c>
      <c r="H43" s="135">
        <v>2.2</v>
      </c>
      <c r="I43" s="135">
        <v>2.3</v>
      </c>
      <c r="J43" s="135">
        <v>2</v>
      </c>
      <c r="K43" s="135">
        <v>0</v>
      </c>
      <c r="L43" s="135">
        <v>0</v>
      </c>
      <c r="M43" s="135">
        <v>0</v>
      </c>
      <c r="N43" s="135">
        <v>0</v>
      </c>
      <c r="O43" s="135">
        <v>0</v>
      </c>
      <c r="P43" s="135">
        <v>2.3</v>
      </c>
      <c r="Q43" s="135">
        <v>1.7</v>
      </c>
      <c r="R43" s="135">
        <v>2.2</v>
      </c>
      <c r="S43" s="135">
        <v>2</v>
      </c>
      <c r="T43" s="135">
        <v>2</v>
      </c>
      <c r="U43" s="135">
        <v>0</v>
      </c>
      <c r="V43" s="135">
        <v>0</v>
      </c>
      <c r="W43" s="135">
        <v>0</v>
      </c>
      <c r="X43" s="135">
        <v>0</v>
      </c>
      <c r="Y43" s="135">
        <v>0</v>
      </c>
      <c r="Z43" s="135">
        <v>0</v>
      </c>
      <c r="AA43" s="135">
        <v>1.9</v>
      </c>
      <c r="AB43" s="135">
        <v>1.6</v>
      </c>
      <c r="AC43" s="135">
        <v>1.7</v>
      </c>
      <c r="AD43" s="135">
        <v>0</v>
      </c>
      <c r="AE43" s="135">
        <v>0</v>
      </c>
      <c r="AF43" s="135">
        <v>0</v>
      </c>
      <c r="AG43" s="121">
        <f>SUM(B43:AF43)</f>
        <v>34.9</v>
      </c>
      <c r="AH43" s="22"/>
    </row>
    <row r="44" spans="1:34" ht="27.75" customHeight="1">
      <c r="A44" s="9" t="s">
        <v>5</v>
      </c>
      <c r="B44" s="135">
        <v>2.7</v>
      </c>
      <c r="C44" s="135">
        <v>2.3</v>
      </c>
      <c r="D44" s="135">
        <v>2.7</v>
      </c>
      <c r="E44" s="135">
        <v>2.4</v>
      </c>
      <c r="F44" s="135">
        <v>1.9</v>
      </c>
      <c r="G44" s="135">
        <v>1.9</v>
      </c>
      <c r="H44" s="135">
        <v>2.4</v>
      </c>
      <c r="I44" s="135">
        <v>2.4</v>
      </c>
      <c r="J44" s="135">
        <v>2.4</v>
      </c>
      <c r="K44" s="135">
        <v>2.4</v>
      </c>
      <c r="L44" s="135">
        <v>1.9</v>
      </c>
      <c r="M44" s="135">
        <v>2.3</v>
      </c>
      <c r="N44" s="135">
        <v>2.3</v>
      </c>
      <c r="O44" s="135">
        <v>1.9</v>
      </c>
      <c r="P44" s="135">
        <v>1.9</v>
      </c>
      <c r="Q44" s="135">
        <v>2.4</v>
      </c>
      <c r="R44" s="135">
        <v>2.4</v>
      </c>
      <c r="S44" s="135">
        <v>2.4</v>
      </c>
      <c r="T44" s="135">
        <v>1.9</v>
      </c>
      <c r="U44" s="135">
        <v>1.9</v>
      </c>
      <c r="V44" s="135">
        <v>1.9</v>
      </c>
      <c r="W44" s="135">
        <v>1.9</v>
      </c>
      <c r="X44" s="135">
        <v>1.9</v>
      </c>
      <c r="Y44" s="135">
        <v>1.9</v>
      </c>
      <c r="Z44" s="135">
        <v>1.9</v>
      </c>
      <c r="AA44" s="135">
        <v>1.9</v>
      </c>
      <c r="AB44" s="135">
        <v>1.9</v>
      </c>
      <c r="AC44" s="135">
        <v>1.9</v>
      </c>
      <c r="AD44" s="135">
        <v>1.9</v>
      </c>
      <c r="AE44" s="135">
        <v>1.9</v>
      </c>
      <c r="AF44" s="135">
        <v>1.9</v>
      </c>
      <c r="AG44" s="121"/>
      <c r="AH44" s="22"/>
    </row>
    <row r="45" spans="1:34" ht="27.75" customHeight="1">
      <c r="A45" s="9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21"/>
      <c r="AH45" s="22"/>
    </row>
    <row r="46" spans="1:34" ht="27.75" customHeight="1">
      <c r="A46" s="9" t="s">
        <v>15</v>
      </c>
      <c r="B46" s="100">
        <v>0</v>
      </c>
      <c r="C46" s="100">
        <v>0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100">
        <v>0</v>
      </c>
      <c r="R46" s="100">
        <v>0</v>
      </c>
      <c r="S46" s="100">
        <v>0</v>
      </c>
      <c r="T46" s="100">
        <v>0</v>
      </c>
      <c r="U46" s="100">
        <v>0</v>
      </c>
      <c r="V46" s="100">
        <v>0</v>
      </c>
      <c r="W46" s="100">
        <v>0</v>
      </c>
      <c r="X46" s="100">
        <v>0</v>
      </c>
      <c r="Y46" s="100">
        <v>0</v>
      </c>
      <c r="Z46" s="100">
        <v>0</v>
      </c>
      <c r="AA46" s="100">
        <v>0</v>
      </c>
      <c r="AB46" s="100">
        <v>0</v>
      </c>
      <c r="AC46" s="100">
        <v>0</v>
      </c>
      <c r="AD46" s="100">
        <v>0</v>
      </c>
      <c r="AE46" s="100">
        <v>0</v>
      </c>
      <c r="AF46" s="100">
        <v>0</v>
      </c>
      <c r="AG46" s="121"/>
      <c r="AH46" s="22"/>
    </row>
    <row r="47" spans="1:34" ht="27.75" customHeight="1">
      <c r="A47" s="9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21"/>
      <c r="AH47" s="22"/>
    </row>
    <row r="48" spans="1:34" ht="27.75" customHeight="1">
      <c r="A48" s="9" t="s">
        <v>12</v>
      </c>
      <c r="B48" s="105">
        <v>0</v>
      </c>
      <c r="C48" s="105">
        <v>0</v>
      </c>
      <c r="D48" s="105">
        <v>0</v>
      </c>
      <c r="E48" s="105">
        <v>0</v>
      </c>
      <c r="F48" s="105">
        <v>0</v>
      </c>
      <c r="G48" s="105">
        <v>0</v>
      </c>
      <c r="H48" s="105">
        <v>0</v>
      </c>
      <c r="I48" s="105">
        <v>0</v>
      </c>
      <c r="J48" s="105">
        <v>0</v>
      </c>
      <c r="K48" s="105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0">
        <v>0</v>
      </c>
      <c r="R48" s="100">
        <v>0</v>
      </c>
      <c r="S48" s="100">
        <v>0</v>
      </c>
      <c r="T48" s="100">
        <v>0</v>
      </c>
      <c r="U48" s="100">
        <v>0</v>
      </c>
      <c r="V48" s="100">
        <v>0</v>
      </c>
      <c r="W48" s="100">
        <v>0</v>
      </c>
      <c r="X48" s="100">
        <v>0</v>
      </c>
      <c r="Y48" s="100">
        <v>0</v>
      </c>
      <c r="Z48" s="100">
        <v>0</v>
      </c>
      <c r="AA48" s="100">
        <v>0</v>
      </c>
      <c r="AB48" s="100">
        <v>0</v>
      </c>
      <c r="AC48" s="100">
        <v>0</v>
      </c>
      <c r="AD48" s="100">
        <v>0</v>
      </c>
      <c r="AE48" s="100">
        <v>0</v>
      </c>
      <c r="AF48" s="100">
        <v>0</v>
      </c>
      <c r="AG48" s="121"/>
      <c r="AH48" s="22"/>
    </row>
    <row r="49" spans="1:34" ht="27.75" customHeight="1">
      <c r="A49" s="9"/>
      <c r="B49" s="130"/>
      <c r="C49" s="130"/>
      <c r="D49" s="121"/>
      <c r="E49" s="100"/>
      <c r="F49" s="121"/>
      <c r="G49" s="121"/>
      <c r="H49" s="121"/>
      <c r="I49" s="100"/>
      <c r="J49" s="100"/>
      <c r="K49" s="121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21" t="s">
        <v>38</v>
      </c>
      <c r="AH49" s="22"/>
    </row>
    <row r="50" spans="1:34" ht="27.75" customHeight="1" thickBot="1">
      <c r="A50" s="9"/>
      <c r="B50" s="122">
        <f aca="true" t="shared" si="4" ref="B50:AD50">SUM(B42:B48)</f>
        <v>5.2</v>
      </c>
      <c r="C50" s="122">
        <f t="shared" si="4"/>
        <v>4.199999999999999</v>
      </c>
      <c r="D50" s="122">
        <f t="shared" si="4"/>
        <v>4.800000000000001</v>
      </c>
      <c r="E50" s="122">
        <f t="shared" si="4"/>
        <v>4.699999999999999</v>
      </c>
      <c r="F50" s="122">
        <f t="shared" si="4"/>
        <v>4.1</v>
      </c>
      <c r="G50" s="122">
        <f t="shared" si="4"/>
        <v>3.9</v>
      </c>
      <c r="H50" s="122">
        <f t="shared" si="4"/>
        <v>4.6</v>
      </c>
      <c r="I50" s="122">
        <v>4.6</v>
      </c>
      <c r="J50" s="122">
        <f t="shared" si="4"/>
        <v>4.4</v>
      </c>
      <c r="K50" s="122">
        <f t="shared" si="4"/>
        <v>4.9</v>
      </c>
      <c r="L50" s="122">
        <f t="shared" si="4"/>
        <v>3.8</v>
      </c>
      <c r="M50" s="122">
        <f t="shared" si="4"/>
        <v>4.4</v>
      </c>
      <c r="N50" s="122">
        <f t="shared" si="4"/>
        <v>4.199999999999999</v>
      </c>
      <c r="O50" s="122">
        <f t="shared" si="4"/>
        <v>3.0999999999999996</v>
      </c>
      <c r="P50" s="122">
        <f t="shared" si="4"/>
        <v>4.199999999999999</v>
      </c>
      <c r="Q50" s="122">
        <f t="shared" si="4"/>
        <v>4.1</v>
      </c>
      <c r="R50" s="122">
        <f t="shared" si="4"/>
        <v>4.6</v>
      </c>
      <c r="S50" s="122">
        <f t="shared" si="4"/>
        <v>4.4</v>
      </c>
      <c r="T50" s="122">
        <f t="shared" si="4"/>
        <v>3.9</v>
      </c>
      <c r="U50" s="122">
        <f t="shared" si="4"/>
        <v>4</v>
      </c>
      <c r="V50" s="122">
        <f t="shared" si="4"/>
        <v>4</v>
      </c>
      <c r="W50" s="122">
        <f t="shared" si="4"/>
        <v>4</v>
      </c>
      <c r="X50" s="122">
        <f t="shared" si="4"/>
        <v>4.199999999999999</v>
      </c>
      <c r="Y50" s="122">
        <f t="shared" si="4"/>
        <v>3.7</v>
      </c>
      <c r="Z50" s="122">
        <f t="shared" si="4"/>
        <v>3.5999999999999996</v>
      </c>
      <c r="AA50" s="122">
        <f t="shared" si="4"/>
        <v>3.8</v>
      </c>
      <c r="AB50" s="122">
        <f t="shared" si="4"/>
        <v>3.5</v>
      </c>
      <c r="AC50" s="122">
        <f t="shared" si="4"/>
        <v>3.5999999999999996</v>
      </c>
      <c r="AD50" s="122">
        <f t="shared" si="4"/>
        <v>3.8</v>
      </c>
      <c r="AE50" s="122">
        <f>SUM(AE42:AE48)</f>
        <v>4</v>
      </c>
      <c r="AF50" s="122">
        <f>SUM(AF42:AF48)</f>
        <v>4</v>
      </c>
      <c r="AG50" s="122">
        <f>SUM(B50:AF50)/31</f>
        <v>4.138709677419354</v>
      </c>
      <c r="AH50" s="11"/>
    </row>
    <row r="51" spans="1:34" ht="27.75" customHeight="1">
      <c r="A51" s="11" t="s">
        <v>16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21"/>
      <c r="AH51" s="11"/>
    </row>
    <row r="52" spans="1:34" ht="27.75" customHeight="1">
      <c r="A52" s="9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21" t="s">
        <v>38</v>
      </c>
      <c r="AH52" s="22"/>
    </row>
    <row r="53" spans="1:34" ht="27.75" customHeight="1" thickBot="1">
      <c r="A53" s="9" t="s">
        <v>5</v>
      </c>
      <c r="B53" s="105">
        <v>0.4</v>
      </c>
      <c r="C53" s="105">
        <v>0.6</v>
      </c>
      <c r="D53" s="105">
        <v>0.6</v>
      </c>
      <c r="E53" s="105">
        <v>0.5</v>
      </c>
      <c r="F53" s="105">
        <v>0.6</v>
      </c>
      <c r="G53" s="105">
        <v>0.5</v>
      </c>
      <c r="H53" s="105">
        <v>0.4</v>
      </c>
      <c r="I53" s="105">
        <v>0.4</v>
      </c>
      <c r="J53" s="105">
        <v>0.7</v>
      </c>
      <c r="K53" s="105">
        <v>0.6</v>
      </c>
      <c r="L53" s="105">
        <v>0.7</v>
      </c>
      <c r="M53" s="105">
        <v>0.7</v>
      </c>
      <c r="N53" s="105">
        <v>0.4</v>
      </c>
      <c r="O53" s="105">
        <v>0.4</v>
      </c>
      <c r="P53" s="105">
        <v>0.4</v>
      </c>
      <c r="Q53" s="105">
        <v>0.5</v>
      </c>
      <c r="R53" s="105">
        <v>0.6</v>
      </c>
      <c r="S53" s="105">
        <v>0.5</v>
      </c>
      <c r="T53" s="105">
        <v>0.5</v>
      </c>
      <c r="U53" s="105">
        <v>0.5</v>
      </c>
      <c r="V53" s="105">
        <v>0.4</v>
      </c>
      <c r="W53" s="105">
        <v>0.4</v>
      </c>
      <c r="X53" s="105">
        <v>0.5</v>
      </c>
      <c r="Y53" s="105">
        <v>0.5</v>
      </c>
      <c r="Z53" s="105">
        <v>0.4</v>
      </c>
      <c r="AA53" s="105">
        <v>0.4</v>
      </c>
      <c r="AB53" s="105">
        <v>0.3</v>
      </c>
      <c r="AC53" s="105">
        <v>0.4</v>
      </c>
      <c r="AD53" s="105">
        <v>0.4</v>
      </c>
      <c r="AE53" s="105">
        <v>0.4</v>
      </c>
      <c r="AF53" s="105">
        <v>0.4</v>
      </c>
      <c r="AG53" s="122">
        <f>SUM(B53:AF53)/31</f>
        <v>0.48387096774193566</v>
      </c>
      <c r="AH53" s="22"/>
    </row>
    <row r="54" spans="1:34" ht="27.75" customHeight="1">
      <c r="A54" s="9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21"/>
      <c r="AH54" s="22"/>
    </row>
    <row r="55" spans="1:34" ht="27.75" customHeight="1">
      <c r="A55" s="9" t="s">
        <v>17</v>
      </c>
      <c r="B55" s="100">
        <f aca="true" t="shared" si="5" ref="B55:AD55">SUM(B12+B25+B39+B50+B53)</f>
        <v>70.299204</v>
      </c>
      <c r="C55" s="100">
        <f t="shared" si="5"/>
        <v>68.03316699999999</v>
      </c>
      <c r="D55" s="100">
        <f t="shared" si="5"/>
        <v>68.13407699999999</v>
      </c>
      <c r="E55" s="100">
        <f t="shared" si="5"/>
        <v>67.414329</v>
      </c>
      <c r="F55" s="100">
        <f t="shared" si="5"/>
        <v>66.09328699999999</v>
      </c>
      <c r="G55" s="100">
        <f t="shared" si="5"/>
        <v>68.669117</v>
      </c>
      <c r="H55" s="100">
        <f t="shared" si="5"/>
        <v>67.22400800000001</v>
      </c>
      <c r="I55" s="100">
        <f t="shared" si="5"/>
        <v>67.645663</v>
      </c>
      <c r="J55" s="100">
        <f t="shared" si="5"/>
        <v>70.99769</v>
      </c>
      <c r="K55" s="100">
        <f t="shared" si="5"/>
        <v>66.385034</v>
      </c>
      <c r="L55" s="100">
        <f t="shared" si="5"/>
        <v>64.264767</v>
      </c>
      <c r="M55" s="100">
        <f t="shared" si="5"/>
        <v>65.84511200000001</v>
      </c>
      <c r="N55" s="100">
        <f t="shared" si="5"/>
        <v>65.757091</v>
      </c>
      <c r="O55" s="100">
        <f t="shared" si="5"/>
        <v>61.823786000000005</v>
      </c>
      <c r="P55" s="100">
        <f t="shared" si="5"/>
        <v>64.31036700000001</v>
      </c>
      <c r="Q55" s="100">
        <f t="shared" si="5"/>
        <v>65.247697</v>
      </c>
      <c r="R55" s="100">
        <f t="shared" si="5"/>
        <v>66.865122</v>
      </c>
      <c r="S55" s="100">
        <f t="shared" si="5"/>
        <v>65.442732</v>
      </c>
      <c r="T55" s="100">
        <f t="shared" si="5"/>
        <v>64.50668100000001</v>
      </c>
      <c r="U55" s="100">
        <f t="shared" si="5"/>
        <v>66.49063000000001</v>
      </c>
      <c r="V55" s="100">
        <f t="shared" si="5"/>
        <v>67.00627700000001</v>
      </c>
      <c r="W55" s="100">
        <f t="shared" si="5"/>
        <v>68.12045800000001</v>
      </c>
      <c r="X55" s="100">
        <f t="shared" si="5"/>
        <v>67.520811</v>
      </c>
      <c r="Y55" s="100">
        <f t="shared" si="5"/>
        <v>65.89787299999999</v>
      </c>
      <c r="Z55" s="100">
        <f t="shared" si="5"/>
        <v>62.601767</v>
      </c>
      <c r="AA55" s="100">
        <f t="shared" si="5"/>
        <v>59.876687</v>
      </c>
      <c r="AB55" s="100">
        <f t="shared" si="5"/>
        <v>59.442957</v>
      </c>
      <c r="AC55" s="100">
        <f t="shared" si="5"/>
        <v>62.666737</v>
      </c>
      <c r="AD55" s="100">
        <f t="shared" si="5"/>
        <v>63.742262</v>
      </c>
      <c r="AE55" s="100">
        <f>SUM(AE12+AE25+AE39+AE50+AE53)</f>
        <v>61.668827</v>
      </c>
      <c r="AF55" s="100">
        <f>SUM(AF12+AF25+AF39+AF50+AF53)</f>
        <v>61.329826</v>
      </c>
      <c r="AG55" s="121"/>
      <c r="AH55" s="22"/>
    </row>
    <row r="56" spans="1:34" ht="27.75" customHeight="1">
      <c r="A56" s="9"/>
      <c r="B56" s="100"/>
      <c r="C56" s="123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21"/>
      <c r="AH56" s="22"/>
    </row>
    <row r="57" spans="1:34" ht="27.75" customHeight="1">
      <c r="A57" s="9" t="s">
        <v>18</v>
      </c>
      <c r="B57" s="131">
        <f aca="true" t="shared" si="6" ref="B57:AF57">-SUM(B21+B23+B36+B37+B46+B48)</f>
        <v>0</v>
      </c>
      <c r="C57" s="131">
        <f t="shared" si="6"/>
        <v>0</v>
      </c>
      <c r="D57" s="131">
        <f t="shared" si="6"/>
        <v>0</v>
      </c>
      <c r="E57" s="131">
        <f t="shared" si="6"/>
        <v>0</v>
      </c>
      <c r="F57" s="131">
        <f t="shared" si="6"/>
        <v>0</v>
      </c>
      <c r="G57" s="131">
        <f t="shared" si="6"/>
        <v>0</v>
      </c>
      <c r="H57" s="131">
        <f t="shared" si="6"/>
        <v>0</v>
      </c>
      <c r="I57" s="131">
        <f t="shared" si="6"/>
        <v>0</v>
      </c>
      <c r="J57" s="131">
        <f t="shared" si="6"/>
        <v>0</v>
      </c>
      <c r="K57" s="131">
        <f t="shared" si="6"/>
        <v>0</v>
      </c>
      <c r="L57" s="131">
        <f t="shared" si="6"/>
        <v>0</v>
      </c>
      <c r="M57" s="131">
        <f t="shared" si="6"/>
        <v>0</v>
      </c>
      <c r="N57" s="131">
        <f t="shared" si="6"/>
        <v>0</v>
      </c>
      <c r="O57" s="131">
        <f t="shared" si="6"/>
        <v>0</v>
      </c>
      <c r="P57" s="131">
        <f t="shared" si="6"/>
        <v>0</v>
      </c>
      <c r="Q57" s="131">
        <f t="shared" si="6"/>
        <v>0</v>
      </c>
      <c r="R57" s="131">
        <f t="shared" si="6"/>
        <v>0</v>
      </c>
      <c r="S57" s="131">
        <f t="shared" si="6"/>
        <v>0</v>
      </c>
      <c r="T57" s="131">
        <f t="shared" si="6"/>
        <v>0</v>
      </c>
      <c r="U57" s="131">
        <f t="shared" si="6"/>
        <v>0</v>
      </c>
      <c r="V57" s="131">
        <f t="shared" si="6"/>
        <v>0</v>
      </c>
      <c r="W57" s="131">
        <f t="shared" si="6"/>
        <v>0</v>
      </c>
      <c r="X57" s="131">
        <f t="shared" si="6"/>
        <v>0</v>
      </c>
      <c r="Y57" s="131">
        <f t="shared" si="6"/>
        <v>0</v>
      </c>
      <c r="Z57" s="131">
        <f t="shared" si="6"/>
        <v>0</v>
      </c>
      <c r="AA57" s="131">
        <f t="shared" si="6"/>
        <v>0</v>
      </c>
      <c r="AB57" s="131">
        <f t="shared" si="6"/>
        <v>0</v>
      </c>
      <c r="AC57" s="131">
        <f t="shared" si="6"/>
        <v>0</v>
      </c>
      <c r="AD57" s="131">
        <f t="shared" si="6"/>
        <v>0</v>
      </c>
      <c r="AE57" s="131">
        <f t="shared" si="6"/>
        <v>0</v>
      </c>
      <c r="AF57" s="131">
        <f t="shared" si="6"/>
        <v>0</v>
      </c>
      <c r="AG57" s="121"/>
      <c r="AH57" s="22"/>
    </row>
    <row r="58" spans="1:34" ht="27.75" customHeight="1">
      <c r="A58" s="9"/>
      <c r="B58" s="100"/>
      <c r="C58" s="100"/>
      <c r="D58" s="132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33" t="s">
        <v>38</v>
      </c>
      <c r="AH58" s="22"/>
    </row>
    <row r="59" spans="1:34" ht="27.75" customHeight="1" thickBot="1">
      <c r="A59" s="11" t="s">
        <v>25</v>
      </c>
      <c r="B59" s="122">
        <f aca="true" t="shared" si="7" ref="B59:AF59">SUM(B55:B57)</f>
        <v>70.299204</v>
      </c>
      <c r="C59" s="122">
        <f t="shared" si="7"/>
        <v>68.03316699999999</v>
      </c>
      <c r="D59" s="122">
        <f t="shared" si="7"/>
        <v>68.13407699999999</v>
      </c>
      <c r="E59" s="122">
        <f t="shared" si="7"/>
        <v>67.414329</v>
      </c>
      <c r="F59" s="122">
        <f t="shared" si="7"/>
        <v>66.09328699999999</v>
      </c>
      <c r="G59" s="122">
        <f t="shared" si="7"/>
        <v>68.669117</v>
      </c>
      <c r="H59" s="122">
        <f t="shared" si="7"/>
        <v>67.22400800000001</v>
      </c>
      <c r="I59" s="122">
        <f t="shared" si="7"/>
        <v>67.645663</v>
      </c>
      <c r="J59" s="122">
        <f t="shared" si="7"/>
        <v>70.99769</v>
      </c>
      <c r="K59" s="122">
        <f t="shared" si="7"/>
        <v>66.385034</v>
      </c>
      <c r="L59" s="122">
        <f t="shared" si="7"/>
        <v>64.264767</v>
      </c>
      <c r="M59" s="122">
        <f t="shared" si="7"/>
        <v>65.84511200000001</v>
      </c>
      <c r="N59" s="122">
        <f t="shared" si="7"/>
        <v>65.757091</v>
      </c>
      <c r="O59" s="122">
        <f t="shared" si="7"/>
        <v>61.823786000000005</v>
      </c>
      <c r="P59" s="122">
        <f t="shared" si="7"/>
        <v>64.31036700000001</v>
      </c>
      <c r="Q59" s="122">
        <f t="shared" si="7"/>
        <v>65.247697</v>
      </c>
      <c r="R59" s="122">
        <f t="shared" si="7"/>
        <v>66.865122</v>
      </c>
      <c r="S59" s="122">
        <f t="shared" si="7"/>
        <v>65.442732</v>
      </c>
      <c r="T59" s="122">
        <f t="shared" si="7"/>
        <v>64.50668100000001</v>
      </c>
      <c r="U59" s="122">
        <f t="shared" si="7"/>
        <v>66.49063000000001</v>
      </c>
      <c r="V59" s="122">
        <f t="shared" si="7"/>
        <v>67.00627700000001</v>
      </c>
      <c r="W59" s="122">
        <f t="shared" si="7"/>
        <v>68.12045800000001</v>
      </c>
      <c r="X59" s="122">
        <f t="shared" si="7"/>
        <v>67.520811</v>
      </c>
      <c r="Y59" s="122">
        <f t="shared" si="7"/>
        <v>65.89787299999999</v>
      </c>
      <c r="Z59" s="122">
        <f t="shared" si="7"/>
        <v>62.601767</v>
      </c>
      <c r="AA59" s="122">
        <f t="shared" si="7"/>
        <v>59.876687</v>
      </c>
      <c r="AB59" s="122">
        <f t="shared" si="7"/>
        <v>59.442957</v>
      </c>
      <c r="AC59" s="122">
        <f t="shared" si="7"/>
        <v>62.666737</v>
      </c>
      <c r="AD59" s="122">
        <f t="shared" si="7"/>
        <v>63.742262</v>
      </c>
      <c r="AE59" s="122">
        <f t="shared" si="7"/>
        <v>61.668827</v>
      </c>
      <c r="AF59" s="122">
        <f t="shared" si="7"/>
        <v>61.329826</v>
      </c>
      <c r="AG59" s="134">
        <f>SUM(B59:AF59)/31</f>
        <v>65.52658203225806</v>
      </c>
      <c r="AH59" s="22"/>
    </row>
    <row r="60" spans="1:34" ht="27.75" customHeight="1">
      <c r="A60" s="11"/>
      <c r="B60" s="79"/>
      <c r="C60" s="82"/>
      <c r="D60" s="82"/>
      <c r="E60" s="82"/>
      <c r="F60" s="82"/>
      <c r="G60" s="82"/>
      <c r="H60" s="53"/>
      <c r="I60" s="15"/>
      <c r="J60" s="15"/>
      <c r="K60" s="15"/>
      <c r="L60" s="15"/>
      <c r="M60" s="15"/>
      <c r="N60" s="15"/>
      <c r="O60" s="15"/>
      <c r="P60" s="15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22"/>
    </row>
    <row r="61" spans="1:33" ht="27.75" customHeight="1">
      <c r="A61" s="9" t="s">
        <v>22</v>
      </c>
      <c r="B61" s="21"/>
      <c r="C61" s="21"/>
      <c r="D61" s="21"/>
      <c r="E61" s="21"/>
      <c r="F61" s="21"/>
      <c r="G61" s="21"/>
      <c r="H61" s="21"/>
      <c r="I61" s="52"/>
      <c r="J61" s="52"/>
      <c r="K61" s="52"/>
      <c r="L61" s="52"/>
      <c r="M61" s="52"/>
      <c r="N61" s="52"/>
      <c r="O61" s="52"/>
      <c r="P61" s="52"/>
      <c r="Q61" s="53"/>
      <c r="R61" s="53"/>
      <c r="S61" s="21"/>
      <c r="T61" s="21"/>
      <c r="U61" s="21"/>
      <c r="V61" s="21"/>
      <c r="W61" s="21"/>
      <c r="X61" s="21"/>
      <c r="Y61" s="21"/>
      <c r="Z61" s="52"/>
      <c r="AA61" s="52"/>
      <c r="AB61" s="52"/>
      <c r="AC61" s="52"/>
      <c r="AD61" s="52"/>
      <c r="AE61" s="52"/>
      <c r="AF61" s="52"/>
      <c r="AG61" s="52"/>
    </row>
    <row r="62" spans="1:34" ht="20.25">
      <c r="A62" s="22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"/>
    </row>
    <row r="63" spans="1:34" ht="20.25">
      <c r="A63" s="9"/>
      <c r="B63" s="9"/>
      <c r="C63" s="9"/>
      <c r="D63" s="9"/>
      <c r="E63" s="9"/>
      <c r="F63" s="9"/>
      <c r="G63" s="9"/>
      <c r="H63" s="9"/>
      <c r="I63" s="20"/>
      <c r="J63" s="20"/>
      <c r="K63" s="20"/>
      <c r="L63" s="20"/>
      <c r="M63" s="20"/>
      <c r="N63" s="20"/>
      <c r="O63" s="20"/>
      <c r="P63" s="20"/>
      <c r="Q63" s="8"/>
      <c r="R63" s="8"/>
      <c r="S63" s="9"/>
      <c r="T63" s="9"/>
      <c r="U63" s="9"/>
      <c r="V63" s="9"/>
      <c r="W63" s="9"/>
      <c r="X63" s="9"/>
      <c r="Y63" s="9"/>
      <c r="Z63" s="20"/>
      <c r="AA63" s="20"/>
      <c r="AB63" s="20"/>
      <c r="AC63" s="20"/>
      <c r="AD63" s="20"/>
      <c r="AE63" s="20"/>
      <c r="AF63" s="20"/>
      <c r="AG63" s="20"/>
      <c r="AH63" s="22"/>
    </row>
  </sheetData>
  <printOptions/>
  <pageMargins left="0.5" right="0.6" top="0.49" bottom="0.5" header="0.5" footer="0.5"/>
  <pageSetup horizontalDpi="300" verticalDpi="300" orientation="landscape" scale="3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61"/>
  <sheetViews>
    <sheetView zoomScale="50" zoomScaleNormal="50" workbookViewId="0" topLeftCell="A1">
      <pane xSplit="1" ySplit="5" topLeftCell="J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L47" sqref="AL47"/>
    </sheetView>
  </sheetViews>
  <sheetFormatPr defaultColWidth="8.88671875" defaultRowHeight="15"/>
  <cols>
    <col min="1" max="1" width="30.77734375" style="0" customWidth="1"/>
    <col min="27" max="27" width="9.4453125" style="0" customWidth="1"/>
  </cols>
  <sheetData>
    <row r="1" spans="1:33" ht="20.25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20.25">
      <c r="A2" s="2">
        <v>39387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3.25">
      <c r="A3" s="4" t="s">
        <v>23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7"/>
      <c r="AA3" s="118"/>
      <c r="AB3" s="117"/>
      <c r="AC3" s="117"/>
      <c r="AD3" s="117"/>
      <c r="AE3" s="117"/>
      <c r="AF3" s="117"/>
      <c r="AG3" s="117"/>
    </row>
    <row r="4" spans="1:36" ht="23.25">
      <c r="A4" s="7"/>
      <c r="B4" s="93" t="s">
        <v>31</v>
      </c>
      <c r="C4" s="93" t="s">
        <v>32</v>
      </c>
      <c r="D4" s="93" t="s">
        <v>33</v>
      </c>
      <c r="E4" s="93" t="s">
        <v>33</v>
      </c>
      <c r="F4" s="93" t="s">
        <v>34</v>
      </c>
      <c r="G4" s="93" t="s">
        <v>31</v>
      </c>
      <c r="H4" s="93" t="s">
        <v>35</v>
      </c>
      <c r="I4" s="93" t="s">
        <v>31</v>
      </c>
      <c r="J4" s="93" t="s">
        <v>32</v>
      </c>
      <c r="K4" s="93" t="s">
        <v>33</v>
      </c>
      <c r="L4" s="93" t="s">
        <v>33</v>
      </c>
      <c r="M4" s="93" t="s">
        <v>34</v>
      </c>
      <c r="N4" s="93" t="s">
        <v>31</v>
      </c>
      <c r="O4" s="93" t="s">
        <v>35</v>
      </c>
      <c r="P4" s="93" t="s">
        <v>31</v>
      </c>
      <c r="Q4" s="93" t="s">
        <v>32</v>
      </c>
      <c r="R4" s="93" t="s">
        <v>33</v>
      </c>
      <c r="S4" s="93" t="s">
        <v>33</v>
      </c>
      <c r="T4" s="93" t="s">
        <v>34</v>
      </c>
      <c r="U4" s="93" t="s">
        <v>31</v>
      </c>
      <c r="V4" s="93" t="s">
        <v>35</v>
      </c>
      <c r="W4" s="93" t="s">
        <v>31</v>
      </c>
      <c r="X4" s="93" t="s">
        <v>32</v>
      </c>
      <c r="Y4" s="93" t="s">
        <v>33</v>
      </c>
      <c r="Z4" s="93" t="s">
        <v>33</v>
      </c>
      <c r="AA4" s="93" t="s">
        <v>34</v>
      </c>
      <c r="AB4" s="93" t="s">
        <v>31</v>
      </c>
      <c r="AC4" s="93" t="s">
        <v>35</v>
      </c>
      <c r="AD4" s="93" t="s">
        <v>31</v>
      </c>
      <c r="AE4" s="93" t="s">
        <v>32</v>
      </c>
      <c r="AF4" s="93"/>
      <c r="AG4" s="93"/>
      <c r="AH4" s="93"/>
      <c r="AI4" s="93"/>
      <c r="AJ4" s="93"/>
    </row>
    <row r="5" spans="1:33" ht="23.25">
      <c r="A5" s="9"/>
      <c r="B5" s="94">
        <v>1</v>
      </c>
      <c r="C5" s="94">
        <v>2</v>
      </c>
      <c r="D5" s="94">
        <v>3</v>
      </c>
      <c r="E5" s="94">
        <v>4</v>
      </c>
      <c r="F5" s="94">
        <v>5</v>
      </c>
      <c r="G5" s="94">
        <v>6</v>
      </c>
      <c r="H5" s="94">
        <v>7</v>
      </c>
      <c r="I5" s="94">
        <v>8</v>
      </c>
      <c r="J5" s="94">
        <v>9</v>
      </c>
      <c r="K5" s="94">
        <v>10</v>
      </c>
      <c r="L5" s="94">
        <v>11</v>
      </c>
      <c r="M5" s="94">
        <v>12</v>
      </c>
      <c r="N5" s="94">
        <v>13</v>
      </c>
      <c r="O5" s="94">
        <v>14</v>
      </c>
      <c r="P5" s="94">
        <v>15</v>
      </c>
      <c r="Q5" s="95">
        <v>16</v>
      </c>
      <c r="R5" s="95">
        <v>17</v>
      </c>
      <c r="S5" s="96">
        <v>18</v>
      </c>
      <c r="T5" s="96">
        <v>19</v>
      </c>
      <c r="U5" s="96">
        <v>20</v>
      </c>
      <c r="V5" s="96">
        <v>21</v>
      </c>
      <c r="W5" s="96">
        <v>22</v>
      </c>
      <c r="X5" s="96">
        <v>23</v>
      </c>
      <c r="Y5" s="96">
        <v>24</v>
      </c>
      <c r="Z5" s="95">
        <v>25</v>
      </c>
      <c r="AA5" s="95">
        <v>26</v>
      </c>
      <c r="AB5" s="95">
        <v>27</v>
      </c>
      <c r="AC5" s="95">
        <v>28</v>
      </c>
      <c r="AD5" s="95">
        <v>29</v>
      </c>
      <c r="AE5" s="95">
        <v>30</v>
      </c>
      <c r="AF5" s="95"/>
      <c r="AG5" s="95"/>
    </row>
    <row r="6" spans="1:33" ht="23.25">
      <c r="A6" s="11" t="s">
        <v>1</v>
      </c>
      <c r="B6" s="97"/>
      <c r="C6" s="97"/>
      <c r="D6" s="97"/>
      <c r="E6" s="97"/>
      <c r="F6" s="97"/>
      <c r="G6" s="97"/>
      <c r="H6" s="97"/>
      <c r="I6" s="98"/>
      <c r="J6" s="98"/>
      <c r="K6" s="98"/>
      <c r="L6" s="98"/>
      <c r="M6" s="98"/>
      <c r="N6" s="98"/>
      <c r="O6" s="98"/>
      <c r="P6" s="98"/>
      <c r="Q6" s="99"/>
      <c r="R6" s="99"/>
      <c r="S6" s="93"/>
      <c r="T6" s="93"/>
      <c r="U6" s="93"/>
      <c r="V6" s="93"/>
      <c r="W6" s="93"/>
      <c r="X6" s="93"/>
      <c r="Y6" s="93"/>
      <c r="Z6" s="99"/>
      <c r="AA6" s="99"/>
      <c r="AB6" s="99"/>
      <c r="AC6" s="99"/>
      <c r="AD6" s="99"/>
      <c r="AE6" s="99"/>
      <c r="AF6" s="99"/>
      <c r="AG6" s="99"/>
    </row>
    <row r="7" spans="1:33" ht="23.25">
      <c r="A7" s="9"/>
      <c r="B7" s="93"/>
      <c r="C7" s="93"/>
      <c r="D7" s="93"/>
      <c r="E7" s="93"/>
      <c r="F7" s="93"/>
      <c r="G7" s="93"/>
      <c r="H7" s="93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</row>
    <row r="8" spans="1:33" ht="23.25">
      <c r="A8" s="9" t="s">
        <v>2</v>
      </c>
      <c r="B8" s="142">
        <v>5.5</v>
      </c>
      <c r="C8" s="142">
        <v>4.9</v>
      </c>
      <c r="D8" s="142">
        <v>5</v>
      </c>
      <c r="E8" s="142">
        <v>4.9</v>
      </c>
      <c r="F8" s="142">
        <v>5.6</v>
      </c>
      <c r="G8" s="142">
        <v>5.6</v>
      </c>
      <c r="H8" s="142">
        <v>5</v>
      </c>
      <c r="I8" s="143">
        <v>6</v>
      </c>
      <c r="J8" s="143">
        <v>4.9</v>
      </c>
      <c r="K8" s="142">
        <v>4.5</v>
      </c>
      <c r="L8" s="143">
        <v>4.7</v>
      </c>
      <c r="M8" s="143">
        <v>3.7</v>
      </c>
      <c r="N8" s="143">
        <v>5.6</v>
      </c>
      <c r="O8" s="143">
        <v>4.6</v>
      </c>
      <c r="P8" s="143">
        <v>3.5</v>
      </c>
      <c r="Q8" s="143">
        <v>4.5</v>
      </c>
      <c r="R8" s="143">
        <v>4.4</v>
      </c>
      <c r="S8" s="143">
        <v>4.4</v>
      </c>
      <c r="T8" s="143">
        <v>5.3</v>
      </c>
      <c r="U8" s="135">
        <v>3.2</v>
      </c>
      <c r="V8" s="135">
        <v>3.9</v>
      </c>
      <c r="W8" s="135">
        <v>3.9</v>
      </c>
      <c r="X8" s="135">
        <v>3.7</v>
      </c>
      <c r="Y8" s="135">
        <v>3.8</v>
      </c>
      <c r="Z8" s="135">
        <v>4.2</v>
      </c>
      <c r="AA8" s="135">
        <v>4.9</v>
      </c>
      <c r="AB8" s="135">
        <v>4.9</v>
      </c>
      <c r="AC8" s="135">
        <v>5.2</v>
      </c>
      <c r="AD8" s="135">
        <v>5</v>
      </c>
      <c r="AE8" s="135">
        <v>4.8</v>
      </c>
      <c r="AF8" s="135"/>
      <c r="AG8" s="100"/>
    </row>
    <row r="9" spans="1:33" ht="23.25">
      <c r="A9" s="9"/>
      <c r="B9" s="142"/>
      <c r="C9" s="142"/>
      <c r="D9" s="142"/>
      <c r="E9" s="142"/>
      <c r="F9" s="142"/>
      <c r="G9" s="142"/>
      <c r="H9" s="142"/>
      <c r="I9" s="143"/>
      <c r="J9" s="143"/>
      <c r="K9" s="142"/>
      <c r="L9" s="143"/>
      <c r="M9" s="143"/>
      <c r="N9" s="143"/>
      <c r="O9" s="143"/>
      <c r="P9" s="143"/>
      <c r="Q9" s="143"/>
      <c r="R9" s="143"/>
      <c r="S9" s="143"/>
      <c r="T9" s="143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00"/>
    </row>
    <row r="10" spans="1:33" ht="23.25">
      <c r="A10" s="9" t="s">
        <v>3</v>
      </c>
      <c r="B10" s="144">
        <v>13.1</v>
      </c>
      <c r="C10" s="144">
        <v>13.6</v>
      </c>
      <c r="D10" s="144">
        <v>10.9</v>
      </c>
      <c r="E10" s="145">
        <v>14</v>
      </c>
      <c r="F10" s="145">
        <v>12.9</v>
      </c>
      <c r="G10" s="145">
        <v>13.4</v>
      </c>
      <c r="H10" s="145">
        <v>12.6</v>
      </c>
      <c r="I10" s="146">
        <v>13.4</v>
      </c>
      <c r="J10" s="146">
        <v>13.5</v>
      </c>
      <c r="K10" s="144">
        <v>12.1</v>
      </c>
      <c r="L10" s="146">
        <v>13.1</v>
      </c>
      <c r="M10" s="146">
        <v>13.1</v>
      </c>
      <c r="N10" s="146">
        <v>12.5</v>
      </c>
      <c r="O10" s="146">
        <v>13.5</v>
      </c>
      <c r="P10" s="146">
        <v>11.8</v>
      </c>
      <c r="Q10" s="146">
        <v>13.1</v>
      </c>
      <c r="R10" s="146">
        <v>12.9</v>
      </c>
      <c r="S10" s="146">
        <v>13</v>
      </c>
      <c r="T10" s="146">
        <v>12.9</v>
      </c>
      <c r="U10" s="139">
        <v>12.9</v>
      </c>
      <c r="V10" s="139">
        <v>13.9</v>
      </c>
      <c r="W10" s="139">
        <v>13.1</v>
      </c>
      <c r="X10" s="139">
        <v>12.4</v>
      </c>
      <c r="Y10" s="139">
        <v>13.2</v>
      </c>
      <c r="Z10" s="140">
        <v>12.1</v>
      </c>
      <c r="AA10" s="140">
        <v>12.2</v>
      </c>
      <c r="AB10" s="140">
        <v>14.8</v>
      </c>
      <c r="AC10" s="140">
        <v>13.2</v>
      </c>
      <c r="AD10" s="140">
        <v>12.1</v>
      </c>
      <c r="AE10" s="140">
        <v>15.8</v>
      </c>
      <c r="AF10" s="140"/>
      <c r="AG10" s="121"/>
    </row>
    <row r="11" spans="1:33" ht="23.25">
      <c r="A11" s="9"/>
      <c r="B11" s="121"/>
      <c r="C11" s="121"/>
      <c r="D11" s="121"/>
      <c r="E11" s="100"/>
      <c r="F11" s="100"/>
      <c r="G11" s="100"/>
      <c r="H11" s="100"/>
      <c r="I11" s="100"/>
      <c r="J11" s="121"/>
      <c r="K11" s="121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21"/>
      <c r="AG11" s="121" t="s">
        <v>38</v>
      </c>
    </row>
    <row r="12" spans="1:33" ht="24" thickBot="1">
      <c r="A12" s="9"/>
      <c r="B12" s="122">
        <f aca="true" t="shared" si="0" ref="B12:AE12">SUM(B8:B10)</f>
        <v>18.6</v>
      </c>
      <c r="C12" s="122">
        <f t="shared" si="0"/>
        <v>18.5</v>
      </c>
      <c r="D12" s="122">
        <f t="shared" si="0"/>
        <v>15.9</v>
      </c>
      <c r="E12" s="122">
        <f t="shared" si="0"/>
        <v>18.9</v>
      </c>
      <c r="F12" s="122">
        <f t="shared" si="0"/>
        <v>18.5</v>
      </c>
      <c r="G12" s="122">
        <f t="shared" si="0"/>
        <v>19</v>
      </c>
      <c r="H12" s="122">
        <f t="shared" si="0"/>
        <v>17.6</v>
      </c>
      <c r="I12" s="122">
        <f t="shared" si="0"/>
        <v>19.4</v>
      </c>
      <c r="J12" s="122">
        <f t="shared" si="0"/>
        <v>18.4</v>
      </c>
      <c r="K12" s="122">
        <f t="shared" si="0"/>
        <v>16.6</v>
      </c>
      <c r="L12" s="122">
        <f t="shared" si="0"/>
        <v>17.8</v>
      </c>
      <c r="M12" s="122">
        <f t="shared" si="0"/>
        <v>16.8</v>
      </c>
      <c r="N12" s="122">
        <f t="shared" si="0"/>
        <v>18.1</v>
      </c>
      <c r="O12" s="122">
        <f t="shared" si="0"/>
        <v>18.1</v>
      </c>
      <c r="P12" s="122">
        <f t="shared" si="0"/>
        <v>15.3</v>
      </c>
      <c r="Q12" s="122">
        <f t="shared" si="0"/>
        <v>17.6</v>
      </c>
      <c r="R12" s="122">
        <f t="shared" si="0"/>
        <v>17.3</v>
      </c>
      <c r="S12" s="122">
        <f t="shared" si="0"/>
        <v>17.4</v>
      </c>
      <c r="T12" s="122">
        <f t="shared" si="0"/>
        <v>18.2</v>
      </c>
      <c r="U12" s="122">
        <f t="shared" si="0"/>
        <v>16.1</v>
      </c>
      <c r="V12" s="122">
        <f t="shared" si="0"/>
        <v>17.8</v>
      </c>
      <c r="W12" s="122">
        <f t="shared" si="0"/>
        <v>17</v>
      </c>
      <c r="X12" s="122">
        <f t="shared" si="0"/>
        <v>16.1</v>
      </c>
      <c r="Y12" s="122">
        <f t="shared" si="0"/>
        <v>17</v>
      </c>
      <c r="Z12" s="122">
        <f t="shared" si="0"/>
        <v>16.3</v>
      </c>
      <c r="AA12" s="122">
        <f t="shared" si="0"/>
        <v>17.1</v>
      </c>
      <c r="AB12" s="122">
        <f t="shared" si="0"/>
        <v>19.700000000000003</v>
      </c>
      <c r="AC12" s="122">
        <f t="shared" si="0"/>
        <v>18.4</v>
      </c>
      <c r="AD12" s="122">
        <f t="shared" si="0"/>
        <v>17.1</v>
      </c>
      <c r="AE12" s="122">
        <f t="shared" si="0"/>
        <v>20.6</v>
      </c>
      <c r="AF12" s="122"/>
      <c r="AG12" s="122">
        <f>SUM(B12:AF12)/30</f>
        <v>17.706666666666667</v>
      </c>
    </row>
    <row r="13" spans="1:33" ht="23.25">
      <c r="A13" s="11" t="s">
        <v>4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21"/>
    </row>
    <row r="14" spans="1:33" ht="23.25">
      <c r="A14" s="9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23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21"/>
    </row>
    <row r="15" spans="1:33" ht="23.25">
      <c r="A15" s="9" t="s">
        <v>21</v>
      </c>
      <c r="B15" s="142">
        <v>13.442262</v>
      </c>
      <c r="C15" s="142">
        <v>14.613084</v>
      </c>
      <c r="D15" s="142">
        <v>15.864783</v>
      </c>
      <c r="E15" s="142">
        <v>15.109074</v>
      </c>
      <c r="F15" s="142">
        <v>15.562973</v>
      </c>
      <c r="G15" s="142">
        <v>15.405676</v>
      </c>
      <c r="H15" s="142">
        <v>15.422655</v>
      </c>
      <c r="I15" s="142">
        <v>15.104301</v>
      </c>
      <c r="J15" s="142">
        <v>14.649274</v>
      </c>
      <c r="K15" s="142">
        <v>14.239424</v>
      </c>
      <c r="L15" s="142">
        <v>15.027697</v>
      </c>
      <c r="M15" s="142">
        <v>15.559262</v>
      </c>
      <c r="N15" s="142">
        <v>14.924727</v>
      </c>
      <c r="O15" s="142">
        <v>15.66952</v>
      </c>
      <c r="P15" s="142">
        <v>14.687628</v>
      </c>
      <c r="Q15" s="148">
        <v>14.366484</v>
      </c>
      <c r="R15" s="148">
        <v>16.695927</v>
      </c>
      <c r="S15" s="149">
        <v>14.270201</v>
      </c>
      <c r="T15" s="148">
        <v>17.577303</v>
      </c>
      <c r="U15" s="148">
        <v>14.975243</v>
      </c>
      <c r="V15" s="148">
        <v>14.31768</v>
      </c>
      <c r="W15" s="148">
        <v>17.940987</v>
      </c>
      <c r="X15" s="148">
        <v>17.403963</v>
      </c>
      <c r="Y15" s="148">
        <v>13.795741</v>
      </c>
      <c r="Z15" s="148">
        <v>16.921195</v>
      </c>
      <c r="AA15" s="148">
        <v>14.410915</v>
      </c>
      <c r="AB15" s="148">
        <v>14.526264</v>
      </c>
      <c r="AC15" s="148">
        <v>14.307825</v>
      </c>
      <c r="AD15" s="148">
        <v>14.463973</v>
      </c>
      <c r="AE15" s="148">
        <v>11.249913</v>
      </c>
      <c r="AF15" s="100"/>
      <c r="AG15" s="121"/>
    </row>
    <row r="16" spans="1:33" ht="23.25">
      <c r="A16" s="9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8"/>
      <c r="R16" s="148"/>
      <c r="S16" s="149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00"/>
      <c r="AG16" s="121"/>
    </row>
    <row r="17" spans="1:33" ht="23.25">
      <c r="A17" s="8" t="s">
        <v>36</v>
      </c>
      <c r="B17" s="150">
        <v>0</v>
      </c>
      <c r="C17" s="150">
        <v>0</v>
      </c>
      <c r="D17" s="150">
        <v>0</v>
      </c>
      <c r="E17" s="150">
        <v>0</v>
      </c>
      <c r="F17" s="150">
        <v>0</v>
      </c>
      <c r="G17" s="150">
        <v>0</v>
      </c>
      <c r="H17" s="150">
        <v>0</v>
      </c>
      <c r="I17" s="150">
        <v>0</v>
      </c>
      <c r="J17" s="150">
        <v>0</v>
      </c>
      <c r="K17" s="150">
        <v>0</v>
      </c>
      <c r="L17" s="150">
        <v>0</v>
      </c>
      <c r="M17" s="150">
        <v>0</v>
      </c>
      <c r="N17" s="150">
        <v>0</v>
      </c>
      <c r="O17" s="150">
        <v>0</v>
      </c>
      <c r="P17" s="150">
        <v>0</v>
      </c>
      <c r="Q17" s="148">
        <v>0</v>
      </c>
      <c r="R17" s="148">
        <v>0</v>
      </c>
      <c r="S17" s="148">
        <v>0</v>
      </c>
      <c r="T17" s="148">
        <v>0</v>
      </c>
      <c r="U17" s="148">
        <v>0</v>
      </c>
      <c r="V17" s="148">
        <v>0</v>
      </c>
      <c r="W17" s="148">
        <v>0</v>
      </c>
      <c r="X17" s="148">
        <v>0</v>
      </c>
      <c r="Y17" s="148">
        <v>0</v>
      </c>
      <c r="Z17" s="148">
        <v>0</v>
      </c>
      <c r="AA17" s="148">
        <v>0</v>
      </c>
      <c r="AB17" s="148">
        <v>0</v>
      </c>
      <c r="AC17" s="148">
        <v>0</v>
      </c>
      <c r="AD17" s="148">
        <v>0</v>
      </c>
      <c r="AE17" s="148">
        <v>0</v>
      </c>
      <c r="AF17" s="100"/>
      <c r="AG17" s="121"/>
    </row>
    <row r="18" spans="1:33" ht="23.25">
      <c r="A18" s="9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48"/>
      <c r="R18" s="148"/>
      <c r="S18" s="149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00"/>
      <c r="AG18" s="121"/>
    </row>
    <row r="19" spans="1:33" ht="23.25">
      <c r="A19" s="9" t="s">
        <v>6</v>
      </c>
      <c r="B19" s="151">
        <v>2.272531</v>
      </c>
      <c r="C19" s="151">
        <v>2.264679</v>
      </c>
      <c r="D19" s="151">
        <v>2.23978</v>
      </c>
      <c r="E19" s="151">
        <v>2.383415</v>
      </c>
      <c r="F19" s="151">
        <v>2.30112</v>
      </c>
      <c r="G19" s="151">
        <v>2.282927</v>
      </c>
      <c r="H19" s="151">
        <v>2.244736</v>
      </c>
      <c r="I19" s="151">
        <v>2.236235</v>
      </c>
      <c r="J19" s="151">
        <v>2.271481</v>
      </c>
      <c r="K19" s="151">
        <v>2.302776</v>
      </c>
      <c r="L19" s="151">
        <v>2.369494</v>
      </c>
      <c r="M19" s="151">
        <v>2.265981</v>
      </c>
      <c r="N19" s="151">
        <v>2.308696</v>
      </c>
      <c r="O19" s="151">
        <v>2.017411</v>
      </c>
      <c r="P19" s="151">
        <v>0.930743</v>
      </c>
      <c r="Q19" s="148">
        <v>2.175163</v>
      </c>
      <c r="R19" s="148">
        <v>2.217255</v>
      </c>
      <c r="S19" s="149">
        <v>2.236386</v>
      </c>
      <c r="T19" s="148">
        <v>2.283119</v>
      </c>
      <c r="U19" s="148">
        <v>2.216802</v>
      </c>
      <c r="V19" s="148">
        <v>2.216356</v>
      </c>
      <c r="W19" s="148">
        <v>2.194531</v>
      </c>
      <c r="X19" s="148">
        <v>2.267</v>
      </c>
      <c r="Y19" s="148">
        <v>2.292342</v>
      </c>
      <c r="Z19" s="148">
        <v>2.292342</v>
      </c>
      <c r="AA19" s="148">
        <v>2.304214</v>
      </c>
      <c r="AB19" s="148">
        <v>1.98234</v>
      </c>
      <c r="AC19" s="148">
        <v>2.181266</v>
      </c>
      <c r="AD19" s="148">
        <v>2.238536</v>
      </c>
      <c r="AE19" s="148">
        <v>2.216163</v>
      </c>
      <c r="AF19" s="100"/>
      <c r="AG19" s="121"/>
    </row>
    <row r="20" spans="1:33" ht="23.25">
      <c r="A20" s="9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48"/>
      <c r="R20" s="148"/>
      <c r="S20" s="149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00"/>
      <c r="AG20" s="121"/>
    </row>
    <row r="21" spans="1:33" ht="23.25">
      <c r="A21" s="9" t="s">
        <v>7</v>
      </c>
      <c r="B21" s="142">
        <v>0</v>
      </c>
      <c r="C21" s="142">
        <v>0</v>
      </c>
      <c r="D21" s="142">
        <v>0</v>
      </c>
      <c r="E21" s="142">
        <v>0</v>
      </c>
      <c r="F21" s="142">
        <v>0</v>
      </c>
      <c r="G21" s="142">
        <v>0</v>
      </c>
      <c r="H21" s="142">
        <v>0</v>
      </c>
      <c r="I21" s="142">
        <v>0</v>
      </c>
      <c r="J21" s="142">
        <v>0</v>
      </c>
      <c r="K21" s="142">
        <v>0</v>
      </c>
      <c r="L21" s="142">
        <v>0</v>
      </c>
      <c r="M21" s="142">
        <v>0</v>
      </c>
      <c r="N21" s="142">
        <v>0</v>
      </c>
      <c r="O21" s="142">
        <v>0</v>
      </c>
      <c r="P21" s="142">
        <v>0</v>
      </c>
      <c r="Q21" s="148">
        <v>0</v>
      </c>
      <c r="R21" s="148">
        <v>0</v>
      </c>
      <c r="S21" s="148">
        <v>0</v>
      </c>
      <c r="T21" s="148">
        <v>0</v>
      </c>
      <c r="U21" s="148">
        <v>0</v>
      </c>
      <c r="V21" s="148">
        <v>0</v>
      </c>
      <c r="W21" s="148">
        <v>0</v>
      </c>
      <c r="X21" s="148">
        <v>0</v>
      </c>
      <c r="Y21" s="148">
        <v>0</v>
      </c>
      <c r="Z21" s="148">
        <v>0</v>
      </c>
      <c r="AA21" s="148">
        <v>0</v>
      </c>
      <c r="AB21" s="148">
        <v>0</v>
      </c>
      <c r="AC21" s="148">
        <v>0</v>
      </c>
      <c r="AD21" s="148">
        <v>0</v>
      </c>
      <c r="AE21" s="148">
        <v>0</v>
      </c>
      <c r="AF21" s="120"/>
      <c r="AG21" s="121"/>
    </row>
    <row r="22" spans="1:33" ht="23.25">
      <c r="A22" s="9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48"/>
      <c r="R22" s="148"/>
      <c r="S22" s="149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00"/>
      <c r="AG22" s="121"/>
    </row>
    <row r="23" spans="1:33" ht="23.25">
      <c r="A23" s="9" t="s">
        <v>8</v>
      </c>
      <c r="B23" s="144">
        <v>0</v>
      </c>
      <c r="C23" s="144">
        <v>0</v>
      </c>
      <c r="D23" s="144">
        <v>0</v>
      </c>
      <c r="E23" s="144">
        <v>0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44">
        <v>0</v>
      </c>
      <c r="M23" s="144">
        <v>0</v>
      </c>
      <c r="N23" s="144">
        <v>0</v>
      </c>
      <c r="O23" s="144">
        <v>0</v>
      </c>
      <c r="P23" s="144">
        <v>0</v>
      </c>
      <c r="Q23" s="148">
        <v>0</v>
      </c>
      <c r="R23" s="148">
        <v>0</v>
      </c>
      <c r="S23" s="148">
        <v>0</v>
      </c>
      <c r="T23" s="148">
        <v>0</v>
      </c>
      <c r="U23" s="148">
        <v>0</v>
      </c>
      <c r="V23" s="148">
        <v>0</v>
      </c>
      <c r="W23" s="148">
        <v>0</v>
      </c>
      <c r="X23" s="148">
        <v>0</v>
      </c>
      <c r="Y23" s="148">
        <v>0</v>
      </c>
      <c r="Z23" s="148">
        <v>0</v>
      </c>
      <c r="AA23" s="148">
        <v>0</v>
      </c>
      <c r="AB23" s="148">
        <v>0</v>
      </c>
      <c r="AC23" s="148">
        <v>0</v>
      </c>
      <c r="AD23" s="148">
        <v>0</v>
      </c>
      <c r="AE23" s="148">
        <v>0</v>
      </c>
      <c r="AF23" s="120"/>
      <c r="AG23" s="121"/>
    </row>
    <row r="24" spans="1:33" ht="23.25">
      <c r="A24" s="9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21"/>
      <c r="AF24" s="121"/>
      <c r="AG24" s="121" t="s">
        <v>38</v>
      </c>
    </row>
    <row r="25" spans="1:33" ht="24" thickBot="1">
      <c r="A25" s="9"/>
      <c r="B25" s="128">
        <f aca="true" t="shared" si="1" ref="B25:AE25">SUM(B15:B24)</f>
        <v>15.714793</v>
      </c>
      <c r="C25" s="128">
        <f t="shared" si="1"/>
        <v>16.877763</v>
      </c>
      <c r="D25" s="128">
        <f t="shared" si="1"/>
        <v>18.104563</v>
      </c>
      <c r="E25" s="128">
        <f t="shared" si="1"/>
        <v>17.492489</v>
      </c>
      <c r="F25" s="128">
        <f t="shared" si="1"/>
        <v>17.864093</v>
      </c>
      <c r="G25" s="128">
        <f t="shared" si="1"/>
        <v>17.688603</v>
      </c>
      <c r="H25" s="128">
        <f t="shared" si="1"/>
        <v>17.667391000000002</v>
      </c>
      <c r="I25" s="128">
        <f t="shared" si="1"/>
        <v>17.340536</v>
      </c>
      <c r="J25" s="128">
        <f t="shared" si="1"/>
        <v>16.920755</v>
      </c>
      <c r="K25" s="128">
        <f t="shared" si="1"/>
        <v>16.5422</v>
      </c>
      <c r="L25" s="128">
        <f t="shared" si="1"/>
        <v>17.397191</v>
      </c>
      <c r="M25" s="128">
        <f t="shared" si="1"/>
        <v>17.825243</v>
      </c>
      <c r="N25" s="128">
        <f t="shared" si="1"/>
        <v>17.233423000000002</v>
      </c>
      <c r="O25" s="128">
        <f t="shared" si="1"/>
        <v>17.686931</v>
      </c>
      <c r="P25" s="128">
        <f t="shared" si="1"/>
        <v>15.618371</v>
      </c>
      <c r="Q25" s="128">
        <f t="shared" si="1"/>
        <v>16.541647</v>
      </c>
      <c r="R25" s="128">
        <f t="shared" si="1"/>
        <v>18.913182000000003</v>
      </c>
      <c r="S25" s="128">
        <f t="shared" si="1"/>
        <v>16.506587</v>
      </c>
      <c r="T25" s="128">
        <f t="shared" si="1"/>
        <v>19.860422</v>
      </c>
      <c r="U25" s="128">
        <f t="shared" si="1"/>
        <v>17.192045</v>
      </c>
      <c r="V25" s="128">
        <f t="shared" si="1"/>
        <v>16.534036</v>
      </c>
      <c r="W25" s="128">
        <f t="shared" si="1"/>
        <v>20.135518</v>
      </c>
      <c r="X25" s="128">
        <f t="shared" si="1"/>
        <v>19.670963</v>
      </c>
      <c r="Y25" s="128">
        <f t="shared" si="1"/>
        <v>16.088083</v>
      </c>
      <c r="Z25" s="128">
        <f t="shared" si="1"/>
        <v>19.213537000000002</v>
      </c>
      <c r="AA25" s="128">
        <f t="shared" si="1"/>
        <v>16.715128999999997</v>
      </c>
      <c r="AB25" s="128">
        <f t="shared" si="1"/>
        <v>16.508604</v>
      </c>
      <c r="AC25" s="128">
        <f t="shared" si="1"/>
        <v>16.489091</v>
      </c>
      <c r="AD25" s="128">
        <f t="shared" si="1"/>
        <v>16.702509</v>
      </c>
      <c r="AE25" s="128">
        <f t="shared" si="1"/>
        <v>13.466076</v>
      </c>
      <c r="AF25" s="128"/>
      <c r="AG25" s="122">
        <f>SUM(B25:AF25)/30</f>
        <v>17.2837258</v>
      </c>
    </row>
    <row r="26" spans="1:33" ht="23.25">
      <c r="A26" s="35" t="s">
        <v>9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21"/>
    </row>
    <row r="27" spans="1:33" ht="23.25">
      <c r="A27" s="9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21"/>
    </row>
    <row r="28" spans="1:33" ht="23.25">
      <c r="A28" s="21" t="s">
        <v>10</v>
      </c>
      <c r="B28" s="142">
        <v>19.7</v>
      </c>
      <c r="C28" s="142">
        <v>19.8</v>
      </c>
      <c r="D28" s="142">
        <v>20</v>
      </c>
      <c r="E28" s="142">
        <v>19</v>
      </c>
      <c r="F28" s="142">
        <v>20.2</v>
      </c>
      <c r="G28" s="142">
        <v>20.19</v>
      </c>
      <c r="H28" s="142">
        <v>20.01</v>
      </c>
      <c r="I28" s="142">
        <v>19.6</v>
      </c>
      <c r="J28" s="142">
        <v>18.4</v>
      </c>
      <c r="K28" s="142">
        <v>18.2</v>
      </c>
      <c r="L28" s="142">
        <v>19</v>
      </c>
      <c r="M28" s="142">
        <v>18.8</v>
      </c>
      <c r="N28" s="142">
        <v>19.24</v>
      </c>
      <c r="O28" s="142">
        <v>17.86</v>
      </c>
      <c r="P28" s="142">
        <v>18.03</v>
      </c>
      <c r="Q28" s="142">
        <v>18.6</v>
      </c>
      <c r="R28" s="142">
        <v>17.9</v>
      </c>
      <c r="S28" s="142">
        <v>19</v>
      </c>
      <c r="T28" s="142">
        <v>19.16</v>
      </c>
      <c r="U28" s="142">
        <v>19.36</v>
      </c>
      <c r="V28" s="142">
        <v>19</v>
      </c>
      <c r="W28" s="142">
        <v>20.01</v>
      </c>
      <c r="X28" s="142">
        <v>18.9</v>
      </c>
      <c r="Y28" s="142">
        <v>19.9</v>
      </c>
      <c r="Z28" s="142">
        <v>20.1</v>
      </c>
      <c r="AA28" s="142">
        <v>19.5</v>
      </c>
      <c r="AB28" s="142">
        <v>19.17</v>
      </c>
      <c r="AC28" s="142">
        <v>21.43</v>
      </c>
      <c r="AD28" s="142">
        <v>20.82</v>
      </c>
      <c r="AE28" s="142">
        <v>21.7</v>
      </c>
      <c r="AF28" s="99"/>
      <c r="AG28" s="121"/>
    </row>
    <row r="29" spans="1:33" ht="23.25">
      <c r="A29" s="21" t="s">
        <v>11</v>
      </c>
      <c r="B29" s="142">
        <v>0</v>
      </c>
      <c r="C29" s="142">
        <v>0</v>
      </c>
      <c r="D29" s="142">
        <v>0</v>
      </c>
      <c r="E29" s="142">
        <v>0</v>
      </c>
      <c r="F29" s="142">
        <v>0</v>
      </c>
      <c r="G29" s="142">
        <v>0</v>
      </c>
      <c r="H29" s="142">
        <v>0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  <c r="N29" s="142">
        <v>0</v>
      </c>
      <c r="O29" s="142">
        <v>0</v>
      </c>
      <c r="P29" s="142">
        <v>0</v>
      </c>
      <c r="Q29" s="142">
        <v>0</v>
      </c>
      <c r="R29" s="142">
        <v>0</v>
      </c>
      <c r="S29" s="142">
        <v>0</v>
      </c>
      <c r="T29" s="142">
        <v>0</v>
      </c>
      <c r="U29" s="142">
        <v>0</v>
      </c>
      <c r="V29" s="142">
        <v>0</v>
      </c>
      <c r="W29" s="142">
        <v>0</v>
      </c>
      <c r="X29" s="142">
        <v>0</v>
      </c>
      <c r="Y29" s="142">
        <v>0</v>
      </c>
      <c r="Z29" s="142">
        <v>0</v>
      </c>
      <c r="AA29" s="142">
        <v>0</v>
      </c>
      <c r="AB29" s="142">
        <v>0</v>
      </c>
      <c r="AC29" s="142">
        <v>0</v>
      </c>
      <c r="AD29" s="142">
        <v>0</v>
      </c>
      <c r="AE29" s="142">
        <v>0</v>
      </c>
      <c r="AF29" s="99"/>
      <c r="AG29" s="121"/>
    </row>
    <row r="30" spans="1:33" ht="23.25">
      <c r="A30" s="21" t="s">
        <v>28</v>
      </c>
      <c r="B30" s="150">
        <v>42</v>
      </c>
      <c r="C30" s="150">
        <v>43</v>
      </c>
      <c r="D30" s="150">
        <v>38</v>
      </c>
      <c r="E30" s="150">
        <v>45</v>
      </c>
      <c r="F30" s="150">
        <v>60</v>
      </c>
      <c r="G30" s="150">
        <v>65</v>
      </c>
      <c r="H30" s="150">
        <v>45</v>
      </c>
      <c r="I30" s="150">
        <v>45</v>
      </c>
      <c r="J30" s="150">
        <v>36</v>
      </c>
      <c r="K30" s="150">
        <v>45</v>
      </c>
      <c r="L30" s="150">
        <v>45</v>
      </c>
      <c r="M30" s="150">
        <v>44</v>
      </c>
      <c r="N30" s="150">
        <v>46</v>
      </c>
      <c r="O30" s="150">
        <v>55</v>
      </c>
      <c r="P30" s="150">
        <v>45</v>
      </c>
      <c r="Q30" s="150">
        <v>40</v>
      </c>
      <c r="R30" s="150">
        <v>35</v>
      </c>
      <c r="S30" s="150">
        <v>43</v>
      </c>
      <c r="T30" s="150">
        <v>32</v>
      </c>
      <c r="U30" s="150">
        <v>40</v>
      </c>
      <c r="V30" s="150">
        <v>37</v>
      </c>
      <c r="W30" s="150">
        <v>42</v>
      </c>
      <c r="X30" s="150">
        <v>44</v>
      </c>
      <c r="Y30" s="150">
        <v>41</v>
      </c>
      <c r="Z30" s="150">
        <v>43</v>
      </c>
      <c r="AA30" s="150">
        <v>43</v>
      </c>
      <c r="AB30" s="150">
        <v>45</v>
      </c>
      <c r="AC30" s="150">
        <v>36</v>
      </c>
      <c r="AD30" s="150">
        <v>75</v>
      </c>
      <c r="AE30" s="150">
        <v>40</v>
      </c>
      <c r="AF30" s="136"/>
      <c r="AG30" s="121"/>
    </row>
    <row r="31" spans="1:33" ht="23.25">
      <c r="A31" s="21" t="s">
        <v>27</v>
      </c>
      <c r="B31" s="151"/>
      <c r="C31" s="151"/>
      <c r="D31" s="151"/>
      <c r="E31" s="151"/>
      <c r="F31" s="151"/>
      <c r="G31" s="151">
        <v>125</v>
      </c>
      <c r="H31" s="151"/>
      <c r="I31" s="151"/>
      <c r="J31" s="151">
        <v>112</v>
      </c>
      <c r="K31" s="151"/>
      <c r="L31" s="151"/>
      <c r="M31" s="151"/>
      <c r="N31" s="151"/>
      <c r="O31" s="151">
        <v>123</v>
      </c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37"/>
      <c r="AG31" s="121"/>
    </row>
    <row r="32" spans="1:33" ht="23.25">
      <c r="A32" s="21" t="s">
        <v>29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37"/>
      <c r="AG32" s="121"/>
    </row>
    <row r="33" spans="1:33" ht="23.25">
      <c r="A33" s="21" t="s">
        <v>30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37"/>
      <c r="AG33" s="121"/>
    </row>
    <row r="34" spans="1:33" ht="23.25">
      <c r="A34" s="21" t="s">
        <v>19</v>
      </c>
      <c r="B34" s="142">
        <v>0</v>
      </c>
      <c r="C34" s="142">
        <v>0</v>
      </c>
      <c r="D34" s="142">
        <v>0</v>
      </c>
      <c r="E34" s="142">
        <v>0</v>
      </c>
      <c r="F34" s="142">
        <v>0</v>
      </c>
      <c r="G34" s="142">
        <v>0</v>
      </c>
      <c r="H34" s="142">
        <v>0</v>
      </c>
      <c r="I34" s="142">
        <v>0</v>
      </c>
      <c r="J34" s="142">
        <v>0</v>
      </c>
      <c r="K34" s="142">
        <v>0</v>
      </c>
      <c r="L34" s="142">
        <v>0</v>
      </c>
      <c r="M34" s="142">
        <v>0</v>
      </c>
      <c r="N34" s="142">
        <v>0</v>
      </c>
      <c r="O34" s="142">
        <v>0</v>
      </c>
      <c r="P34" s="142">
        <v>0</v>
      </c>
      <c r="Q34" s="142">
        <v>0</v>
      </c>
      <c r="R34" s="142">
        <v>0</v>
      </c>
      <c r="S34" s="142">
        <v>0</v>
      </c>
      <c r="T34" s="142">
        <v>0</v>
      </c>
      <c r="U34" s="142">
        <v>0</v>
      </c>
      <c r="V34" s="142">
        <v>0</v>
      </c>
      <c r="W34" s="142">
        <v>0</v>
      </c>
      <c r="X34" s="142">
        <v>0</v>
      </c>
      <c r="Y34" s="142">
        <v>0</v>
      </c>
      <c r="Z34" s="142">
        <v>0</v>
      </c>
      <c r="AA34" s="142">
        <v>0</v>
      </c>
      <c r="AB34" s="142">
        <v>0</v>
      </c>
      <c r="AC34" s="142">
        <v>0</v>
      </c>
      <c r="AD34" s="142">
        <v>0</v>
      </c>
      <c r="AE34" s="142">
        <v>0</v>
      </c>
      <c r="AF34" s="99"/>
      <c r="AG34" s="121"/>
    </row>
    <row r="35" spans="1:33" ht="23.25">
      <c r="A35" s="21" t="s">
        <v>6</v>
      </c>
      <c r="B35" s="152">
        <v>0.57</v>
      </c>
      <c r="C35" s="152">
        <v>0.57</v>
      </c>
      <c r="D35" s="152">
        <v>0.57</v>
      </c>
      <c r="E35" s="152">
        <v>0.57</v>
      </c>
      <c r="F35" s="152">
        <v>0.57</v>
      </c>
      <c r="G35" s="152">
        <v>0.84</v>
      </c>
      <c r="H35" s="152">
        <v>0.84</v>
      </c>
      <c r="I35" s="152">
        <v>0.84</v>
      </c>
      <c r="J35" s="152">
        <v>0.84</v>
      </c>
      <c r="K35" s="152">
        <v>0.84</v>
      </c>
      <c r="L35" s="152">
        <v>0.84</v>
      </c>
      <c r="M35" s="152">
        <v>0.84</v>
      </c>
      <c r="N35" s="152">
        <v>0.84</v>
      </c>
      <c r="O35" s="152">
        <v>0.84</v>
      </c>
      <c r="P35" s="152">
        <v>0.84</v>
      </c>
      <c r="Q35" s="152">
        <v>0.84</v>
      </c>
      <c r="R35" s="152">
        <v>0.84</v>
      </c>
      <c r="S35" s="152">
        <v>0.84</v>
      </c>
      <c r="T35" s="152">
        <v>0.84</v>
      </c>
      <c r="U35" s="152">
        <v>0.84</v>
      </c>
      <c r="V35" s="152">
        <f>0.551+0.2128</f>
        <v>0.7638</v>
      </c>
      <c r="W35" s="152">
        <v>0.551</v>
      </c>
      <c r="X35" s="152">
        <v>0.551</v>
      </c>
      <c r="Y35" s="152">
        <v>0.551</v>
      </c>
      <c r="Z35" s="152">
        <v>0.551</v>
      </c>
      <c r="AA35" s="152">
        <v>0.551</v>
      </c>
      <c r="AB35" s="152">
        <v>0.551</v>
      </c>
      <c r="AC35" s="152">
        <v>0.551</v>
      </c>
      <c r="AD35" s="152">
        <v>0.551</v>
      </c>
      <c r="AE35" s="152">
        <v>0.551</v>
      </c>
      <c r="AF35" s="138"/>
      <c r="AG35" s="121"/>
    </row>
    <row r="36" spans="1:33" ht="23.25">
      <c r="A36" s="21" t="s">
        <v>12</v>
      </c>
      <c r="B36" s="142">
        <v>0</v>
      </c>
      <c r="C36" s="142">
        <v>0</v>
      </c>
      <c r="D36" s="142">
        <v>0</v>
      </c>
      <c r="E36" s="142">
        <v>0</v>
      </c>
      <c r="F36" s="142">
        <v>0</v>
      </c>
      <c r="G36" s="142">
        <v>0</v>
      </c>
      <c r="H36" s="142">
        <v>0</v>
      </c>
      <c r="I36" s="142">
        <v>0</v>
      </c>
      <c r="J36" s="142">
        <v>0</v>
      </c>
      <c r="K36" s="142">
        <v>0</v>
      </c>
      <c r="L36" s="142">
        <v>0</v>
      </c>
      <c r="M36" s="142">
        <v>0</v>
      </c>
      <c r="N36" s="142">
        <v>0</v>
      </c>
      <c r="O36" s="142">
        <v>0</v>
      </c>
      <c r="P36" s="142">
        <v>0</v>
      </c>
      <c r="Q36" s="142">
        <v>0</v>
      </c>
      <c r="R36" s="142">
        <v>0</v>
      </c>
      <c r="S36" s="142">
        <v>0</v>
      </c>
      <c r="T36" s="142">
        <v>0</v>
      </c>
      <c r="U36" s="142">
        <v>0</v>
      </c>
      <c r="V36" s="142">
        <v>0</v>
      </c>
      <c r="W36" s="142">
        <v>0</v>
      </c>
      <c r="X36" s="142">
        <v>0</v>
      </c>
      <c r="Y36" s="142">
        <v>0</v>
      </c>
      <c r="Z36" s="142">
        <v>0</v>
      </c>
      <c r="AA36" s="142">
        <v>0</v>
      </c>
      <c r="AB36" s="142">
        <v>0</v>
      </c>
      <c r="AC36" s="142">
        <v>0</v>
      </c>
      <c r="AD36" s="142">
        <v>0</v>
      </c>
      <c r="AE36" s="142">
        <v>0</v>
      </c>
      <c r="AF36" s="99"/>
      <c r="AG36" s="121"/>
    </row>
    <row r="37" spans="1:33" ht="23.25">
      <c r="A37" s="21" t="s">
        <v>8</v>
      </c>
      <c r="B37" s="145">
        <v>0</v>
      </c>
      <c r="C37" s="145">
        <v>0</v>
      </c>
      <c r="D37" s="145">
        <v>0</v>
      </c>
      <c r="E37" s="145">
        <v>0</v>
      </c>
      <c r="F37" s="145">
        <v>0</v>
      </c>
      <c r="G37" s="145">
        <v>0</v>
      </c>
      <c r="H37" s="145">
        <v>0</v>
      </c>
      <c r="I37" s="145">
        <v>0</v>
      </c>
      <c r="J37" s="145">
        <v>0</v>
      </c>
      <c r="K37" s="145">
        <v>0</v>
      </c>
      <c r="L37" s="145">
        <v>0</v>
      </c>
      <c r="M37" s="145">
        <v>0</v>
      </c>
      <c r="N37" s="145">
        <v>0</v>
      </c>
      <c r="O37" s="145">
        <v>0</v>
      </c>
      <c r="P37" s="145">
        <v>0</v>
      </c>
      <c r="Q37" s="145">
        <v>0</v>
      </c>
      <c r="R37" s="145">
        <v>0</v>
      </c>
      <c r="S37" s="145">
        <v>0</v>
      </c>
      <c r="T37" s="145">
        <v>0</v>
      </c>
      <c r="U37" s="145">
        <v>0</v>
      </c>
      <c r="V37" s="145">
        <v>0</v>
      </c>
      <c r="W37" s="145">
        <v>0</v>
      </c>
      <c r="X37" s="145">
        <v>0</v>
      </c>
      <c r="Y37" s="145">
        <v>0</v>
      </c>
      <c r="Z37" s="145">
        <v>0</v>
      </c>
      <c r="AA37" s="145">
        <v>0</v>
      </c>
      <c r="AB37" s="145">
        <v>0</v>
      </c>
      <c r="AC37" s="145">
        <v>0</v>
      </c>
      <c r="AD37" s="145">
        <v>0</v>
      </c>
      <c r="AE37" s="145">
        <v>0</v>
      </c>
      <c r="AF37" s="103"/>
      <c r="AG37" s="121"/>
    </row>
    <row r="38" spans="1:33" ht="23.25">
      <c r="A38" s="9"/>
      <c r="B38" s="100"/>
      <c r="C38" s="100"/>
      <c r="D38" s="121"/>
      <c r="E38" s="100"/>
      <c r="F38" s="121"/>
      <c r="G38" s="121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21" t="s">
        <v>38</v>
      </c>
    </row>
    <row r="39" spans="1:33" ht="24" thickBot="1">
      <c r="A39" s="9"/>
      <c r="B39" s="122">
        <f aca="true" t="shared" si="2" ref="B39:AE39">SUM(B28+B34+B35+B36+B37)</f>
        <v>20.27</v>
      </c>
      <c r="C39" s="122">
        <f t="shared" si="2"/>
        <v>20.37</v>
      </c>
      <c r="D39" s="122">
        <f t="shared" si="2"/>
        <v>20.57</v>
      </c>
      <c r="E39" s="122">
        <f t="shared" si="2"/>
        <v>19.57</v>
      </c>
      <c r="F39" s="122">
        <f t="shared" si="2"/>
        <v>20.77</v>
      </c>
      <c r="G39" s="122">
        <f t="shared" si="2"/>
        <v>21.03</v>
      </c>
      <c r="H39" s="122">
        <f t="shared" si="2"/>
        <v>20.85</v>
      </c>
      <c r="I39" s="122">
        <f t="shared" si="2"/>
        <v>20.44</v>
      </c>
      <c r="J39" s="122">
        <f t="shared" si="2"/>
        <v>19.24</v>
      </c>
      <c r="K39" s="122">
        <f t="shared" si="2"/>
        <v>19.04</v>
      </c>
      <c r="L39" s="122">
        <f t="shared" si="2"/>
        <v>19.84</v>
      </c>
      <c r="M39" s="122">
        <f t="shared" si="2"/>
        <v>19.64</v>
      </c>
      <c r="N39" s="122">
        <f t="shared" si="2"/>
        <v>20.08</v>
      </c>
      <c r="O39" s="122">
        <f t="shared" si="2"/>
        <v>18.7</v>
      </c>
      <c r="P39" s="122">
        <f t="shared" si="2"/>
        <v>18.87</v>
      </c>
      <c r="Q39" s="122">
        <f t="shared" si="2"/>
        <v>19.44</v>
      </c>
      <c r="R39" s="122">
        <f t="shared" si="2"/>
        <v>18.74</v>
      </c>
      <c r="S39" s="122">
        <f t="shared" si="2"/>
        <v>19.84</v>
      </c>
      <c r="T39" s="122">
        <f t="shared" si="2"/>
        <v>20</v>
      </c>
      <c r="U39" s="122">
        <f t="shared" si="2"/>
        <v>20.2</v>
      </c>
      <c r="V39" s="122">
        <f t="shared" si="2"/>
        <v>19.7638</v>
      </c>
      <c r="W39" s="122">
        <f t="shared" si="2"/>
        <v>20.561</v>
      </c>
      <c r="X39" s="122">
        <f t="shared" si="2"/>
        <v>19.450999999999997</v>
      </c>
      <c r="Y39" s="122">
        <f t="shared" si="2"/>
        <v>20.450999999999997</v>
      </c>
      <c r="Z39" s="122">
        <f t="shared" si="2"/>
        <v>20.651</v>
      </c>
      <c r="AA39" s="122">
        <f t="shared" si="2"/>
        <v>20.051</v>
      </c>
      <c r="AB39" s="122">
        <f t="shared" si="2"/>
        <v>19.721</v>
      </c>
      <c r="AC39" s="122">
        <f t="shared" si="2"/>
        <v>21.980999999999998</v>
      </c>
      <c r="AD39" s="122">
        <f t="shared" si="2"/>
        <v>21.371</v>
      </c>
      <c r="AE39" s="122">
        <f t="shared" si="2"/>
        <v>22.250999999999998</v>
      </c>
      <c r="AF39" s="122"/>
      <c r="AG39" s="122">
        <f>SUM(B39:AF39)/30</f>
        <v>20.125093333333332</v>
      </c>
    </row>
    <row r="40" spans="1:33" ht="23.25">
      <c r="A40" s="11" t="s">
        <v>13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21"/>
    </row>
    <row r="41" spans="1:33" ht="23.25">
      <c r="A41" s="11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21"/>
    </row>
    <row r="42" spans="1:33" ht="23.25">
      <c r="A42" s="9" t="s">
        <v>14</v>
      </c>
      <c r="B42" s="143">
        <v>1.6</v>
      </c>
      <c r="C42" s="143">
        <v>2</v>
      </c>
      <c r="D42" s="143">
        <v>2.1</v>
      </c>
      <c r="E42" s="143">
        <v>1.8</v>
      </c>
      <c r="F42" s="143">
        <v>2.1</v>
      </c>
      <c r="G42" s="143">
        <v>1.1</v>
      </c>
      <c r="H42" s="143">
        <v>1.9</v>
      </c>
      <c r="I42" s="143">
        <v>2.2</v>
      </c>
      <c r="J42" s="143">
        <v>1.9</v>
      </c>
      <c r="K42" s="142">
        <v>2</v>
      </c>
      <c r="L42" s="143">
        <v>2</v>
      </c>
      <c r="M42" s="143">
        <v>1.8</v>
      </c>
      <c r="N42" s="143">
        <v>1.9</v>
      </c>
      <c r="O42" s="143">
        <v>1.7</v>
      </c>
      <c r="P42" s="143">
        <v>2.1</v>
      </c>
      <c r="Q42" s="143">
        <v>1.9</v>
      </c>
      <c r="R42" s="143">
        <v>1.5</v>
      </c>
      <c r="S42" s="142">
        <v>1.9</v>
      </c>
      <c r="T42" s="143">
        <v>1.9</v>
      </c>
      <c r="U42" s="143">
        <v>2</v>
      </c>
      <c r="V42" s="143">
        <v>2.1</v>
      </c>
      <c r="W42" s="143">
        <v>1</v>
      </c>
      <c r="X42" s="143">
        <v>1.4</v>
      </c>
      <c r="Y42" s="143">
        <v>1.3</v>
      </c>
      <c r="Z42" s="143">
        <v>1.3</v>
      </c>
      <c r="AA42" s="143">
        <v>1.3</v>
      </c>
      <c r="AB42" s="143">
        <v>1.3</v>
      </c>
      <c r="AC42" s="143">
        <v>1.3</v>
      </c>
      <c r="AD42" s="143">
        <v>1.3</v>
      </c>
      <c r="AE42" s="143">
        <v>1.3</v>
      </c>
      <c r="AF42" s="135"/>
      <c r="AG42" s="121"/>
    </row>
    <row r="43" spans="1:33" ht="23.25">
      <c r="A43" s="9" t="s">
        <v>40</v>
      </c>
      <c r="B43" s="143">
        <v>0</v>
      </c>
      <c r="C43" s="143">
        <v>0</v>
      </c>
      <c r="D43" s="143">
        <v>0</v>
      </c>
      <c r="E43" s="143">
        <v>0</v>
      </c>
      <c r="F43" s="143">
        <v>0</v>
      </c>
      <c r="G43" s="143">
        <v>0</v>
      </c>
      <c r="H43" s="143">
        <v>0</v>
      </c>
      <c r="I43" s="143">
        <v>0</v>
      </c>
      <c r="J43" s="143">
        <v>0</v>
      </c>
      <c r="K43" s="143">
        <v>0</v>
      </c>
      <c r="L43" s="143">
        <v>0</v>
      </c>
      <c r="M43" s="143">
        <v>0</v>
      </c>
      <c r="N43" s="143">
        <v>0</v>
      </c>
      <c r="O43" s="143">
        <v>0</v>
      </c>
      <c r="P43" s="143">
        <v>0</v>
      </c>
      <c r="Q43" s="143">
        <v>0</v>
      </c>
      <c r="R43" s="143">
        <v>0</v>
      </c>
      <c r="S43" s="143">
        <v>0</v>
      </c>
      <c r="T43" s="143">
        <v>0</v>
      </c>
      <c r="U43" s="143">
        <v>0</v>
      </c>
      <c r="V43" s="143">
        <v>0</v>
      </c>
      <c r="W43" s="143">
        <v>0</v>
      </c>
      <c r="X43" s="143">
        <v>0</v>
      </c>
      <c r="Y43" s="143">
        <v>0</v>
      </c>
      <c r="Z43" s="143">
        <v>0</v>
      </c>
      <c r="AA43" s="143">
        <v>0</v>
      </c>
      <c r="AB43" s="143">
        <v>0</v>
      </c>
      <c r="AC43" s="143">
        <v>0</v>
      </c>
      <c r="AD43" s="143">
        <v>0</v>
      </c>
      <c r="AE43" s="143">
        <v>0</v>
      </c>
      <c r="AF43" s="135"/>
      <c r="AG43" s="121">
        <f>SUM(B43:AF43)</f>
        <v>0</v>
      </c>
    </row>
    <row r="44" spans="1:33" ht="23.25">
      <c r="A44" s="9" t="s">
        <v>5</v>
      </c>
      <c r="B44" s="143">
        <v>1.9</v>
      </c>
      <c r="C44" s="143">
        <v>1.9</v>
      </c>
      <c r="D44" s="143">
        <v>1.9</v>
      </c>
      <c r="E44" s="143">
        <v>1.9</v>
      </c>
      <c r="F44" s="143">
        <v>2.2</v>
      </c>
      <c r="G44" s="143">
        <v>2.5</v>
      </c>
      <c r="H44" s="143">
        <v>1.9</v>
      </c>
      <c r="I44" s="143">
        <v>1.9</v>
      </c>
      <c r="J44" s="143">
        <v>1.9</v>
      </c>
      <c r="K44" s="143">
        <v>1.9</v>
      </c>
      <c r="L44" s="143">
        <v>1.9</v>
      </c>
      <c r="M44" s="143">
        <v>1.9</v>
      </c>
      <c r="N44" s="143">
        <v>1.7</v>
      </c>
      <c r="O44" s="143">
        <v>1.8</v>
      </c>
      <c r="P44" s="143">
        <v>1.8</v>
      </c>
      <c r="Q44" s="143">
        <v>1.8</v>
      </c>
      <c r="R44" s="143">
        <v>1.8</v>
      </c>
      <c r="S44" s="143">
        <v>1.8</v>
      </c>
      <c r="T44" s="143">
        <v>1.8</v>
      </c>
      <c r="U44" s="143">
        <v>1.8</v>
      </c>
      <c r="V44" s="143">
        <v>1.8</v>
      </c>
      <c r="W44" s="143">
        <v>1.6</v>
      </c>
      <c r="X44" s="143">
        <v>1.6</v>
      </c>
      <c r="Y44" s="143">
        <v>1.8</v>
      </c>
      <c r="Z44" s="143">
        <v>1.8</v>
      </c>
      <c r="AA44" s="143">
        <v>1.8</v>
      </c>
      <c r="AB44" s="143">
        <v>1.8</v>
      </c>
      <c r="AC44" s="143">
        <v>1.8</v>
      </c>
      <c r="AD44" s="143">
        <v>1.8</v>
      </c>
      <c r="AE44" s="143">
        <v>1.8</v>
      </c>
      <c r="AF44" s="135"/>
      <c r="AG44" s="121"/>
    </row>
    <row r="45" spans="1:33" ht="23.25">
      <c r="A45" s="9"/>
      <c r="B45" s="143"/>
      <c r="C45" s="143"/>
      <c r="D45" s="143"/>
      <c r="E45" s="143"/>
      <c r="F45" s="143"/>
      <c r="G45" s="143"/>
      <c r="H45" s="143"/>
      <c r="I45" s="153"/>
      <c r="J45" s="143"/>
      <c r="K45" s="142"/>
      <c r="L45" s="143"/>
      <c r="M45" s="143"/>
      <c r="N45" s="143"/>
      <c r="O45" s="143"/>
      <c r="P45" s="143"/>
      <c r="Q45" s="143"/>
      <c r="R45" s="143"/>
      <c r="S45" s="142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00"/>
      <c r="AG45" s="121"/>
    </row>
    <row r="46" spans="1:33" ht="23.25">
      <c r="A46" s="9" t="s">
        <v>15</v>
      </c>
      <c r="B46" s="143">
        <v>0</v>
      </c>
      <c r="C46" s="143">
        <v>0</v>
      </c>
      <c r="D46" s="143">
        <v>0</v>
      </c>
      <c r="E46" s="143">
        <v>0</v>
      </c>
      <c r="F46" s="143">
        <v>0</v>
      </c>
      <c r="G46" s="143">
        <v>0</v>
      </c>
      <c r="H46" s="143">
        <v>0</v>
      </c>
      <c r="I46" s="143">
        <v>0</v>
      </c>
      <c r="J46" s="143">
        <v>0</v>
      </c>
      <c r="K46" s="143">
        <v>0</v>
      </c>
      <c r="L46" s="143">
        <v>0</v>
      </c>
      <c r="M46" s="143">
        <v>0</v>
      </c>
      <c r="N46" s="143">
        <v>0</v>
      </c>
      <c r="O46" s="143">
        <v>0</v>
      </c>
      <c r="P46" s="143">
        <v>0</v>
      </c>
      <c r="Q46" s="143">
        <v>0</v>
      </c>
      <c r="R46" s="143">
        <v>0</v>
      </c>
      <c r="S46" s="143">
        <v>0</v>
      </c>
      <c r="T46" s="143">
        <v>0</v>
      </c>
      <c r="U46" s="143">
        <v>0</v>
      </c>
      <c r="V46" s="143">
        <v>0</v>
      </c>
      <c r="W46" s="143">
        <v>0</v>
      </c>
      <c r="X46" s="143">
        <v>0</v>
      </c>
      <c r="Y46" s="143">
        <v>0</v>
      </c>
      <c r="Z46" s="143">
        <v>0</v>
      </c>
      <c r="AA46" s="143">
        <v>0</v>
      </c>
      <c r="AB46" s="143">
        <v>0</v>
      </c>
      <c r="AC46" s="143">
        <v>0</v>
      </c>
      <c r="AD46" s="143">
        <v>0</v>
      </c>
      <c r="AE46" s="143">
        <v>0</v>
      </c>
      <c r="AF46" s="100"/>
      <c r="AG46" s="121"/>
    </row>
    <row r="47" spans="1:33" ht="23.25">
      <c r="A47" s="9"/>
      <c r="B47" s="143"/>
      <c r="C47" s="143"/>
      <c r="D47" s="143"/>
      <c r="E47" s="143"/>
      <c r="F47" s="143"/>
      <c r="G47" s="143"/>
      <c r="H47" s="143"/>
      <c r="I47" s="153"/>
      <c r="J47" s="143"/>
      <c r="K47" s="142"/>
      <c r="L47" s="143"/>
      <c r="M47" s="143"/>
      <c r="N47" s="143"/>
      <c r="O47" s="143"/>
      <c r="P47" s="143"/>
      <c r="Q47" s="143"/>
      <c r="R47" s="143"/>
      <c r="S47" s="142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00"/>
      <c r="AG47" s="121"/>
    </row>
    <row r="48" spans="1:33" ht="23.25">
      <c r="A48" s="9" t="s">
        <v>12</v>
      </c>
      <c r="B48" s="147">
        <v>0</v>
      </c>
      <c r="C48" s="147">
        <v>0</v>
      </c>
      <c r="D48" s="147">
        <v>0</v>
      </c>
      <c r="E48" s="147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47">
        <v>0</v>
      </c>
      <c r="M48" s="147">
        <v>0</v>
      </c>
      <c r="N48" s="147">
        <v>0</v>
      </c>
      <c r="O48" s="147">
        <v>0</v>
      </c>
      <c r="P48" s="147">
        <v>0</v>
      </c>
      <c r="Q48" s="147">
        <v>0</v>
      </c>
      <c r="R48" s="147">
        <v>0</v>
      </c>
      <c r="S48" s="147">
        <v>0</v>
      </c>
      <c r="T48" s="147">
        <v>0</v>
      </c>
      <c r="U48" s="147">
        <v>0</v>
      </c>
      <c r="V48" s="147">
        <v>0</v>
      </c>
      <c r="W48" s="147">
        <v>0</v>
      </c>
      <c r="X48" s="147">
        <v>0</v>
      </c>
      <c r="Y48" s="147">
        <v>0</v>
      </c>
      <c r="Z48" s="147">
        <v>0</v>
      </c>
      <c r="AA48" s="147">
        <v>0</v>
      </c>
      <c r="AB48" s="147">
        <v>0</v>
      </c>
      <c r="AC48" s="147">
        <v>0</v>
      </c>
      <c r="AD48" s="147">
        <v>0</v>
      </c>
      <c r="AE48" s="147">
        <v>0</v>
      </c>
      <c r="AF48" s="100"/>
      <c r="AG48" s="121"/>
    </row>
    <row r="49" spans="1:33" ht="23.25">
      <c r="A49" s="9"/>
      <c r="B49" s="130"/>
      <c r="C49" s="130"/>
      <c r="D49" s="121"/>
      <c r="E49" s="100"/>
      <c r="F49" s="121"/>
      <c r="G49" s="121"/>
      <c r="H49" s="121"/>
      <c r="I49" s="100"/>
      <c r="J49" s="100"/>
      <c r="K49" s="121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21" t="s">
        <v>38</v>
      </c>
    </row>
    <row r="50" spans="1:33" ht="24" thickBot="1">
      <c r="A50" s="9"/>
      <c r="B50" s="122">
        <f aca="true" t="shared" si="3" ref="B50:AD50">SUM(B42:B48)</f>
        <v>3.5</v>
      </c>
      <c r="C50" s="122">
        <f t="shared" si="3"/>
        <v>3.9</v>
      </c>
      <c r="D50" s="122">
        <f t="shared" si="3"/>
        <v>4</v>
      </c>
      <c r="E50" s="122">
        <f t="shared" si="3"/>
        <v>3.7</v>
      </c>
      <c r="F50" s="122">
        <f t="shared" si="3"/>
        <v>4.300000000000001</v>
      </c>
      <c r="G50" s="122">
        <f t="shared" si="3"/>
        <v>3.6</v>
      </c>
      <c r="H50" s="122">
        <f t="shared" si="3"/>
        <v>3.8</v>
      </c>
      <c r="I50" s="122">
        <v>0</v>
      </c>
      <c r="J50" s="122">
        <f t="shared" si="3"/>
        <v>3.8</v>
      </c>
      <c r="K50" s="122">
        <f t="shared" si="3"/>
        <v>3.9</v>
      </c>
      <c r="L50" s="122">
        <f t="shared" si="3"/>
        <v>3.9</v>
      </c>
      <c r="M50" s="122">
        <f t="shared" si="3"/>
        <v>3.7</v>
      </c>
      <c r="N50" s="122">
        <f t="shared" si="3"/>
        <v>3.5999999999999996</v>
      </c>
      <c r="O50" s="122">
        <f t="shared" si="3"/>
        <v>3.5</v>
      </c>
      <c r="P50" s="122">
        <f t="shared" si="3"/>
        <v>3.9000000000000004</v>
      </c>
      <c r="Q50" s="122">
        <f t="shared" si="3"/>
        <v>3.7</v>
      </c>
      <c r="R50" s="122">
        <f t="shared" si="3"/>
        <v>3.3</v>
      </c>
      <c r="S50" s="122">
        <f t="shared" si="3"/>
        <v>3.7</v>
      </c>
      <c r="T50" s="122">
        <f t="shared" si="3"/>
        <v>3.7</v>
      </c>
      <c r="U50" s="122">
        <f t="shared" si="3"/>
        <v>3.8</v>
      </c>
      <c r="V50" s="122">
        <f t="shared" si="3"/>
        <v>3.9000000000000004</v>
      </c>
      <c r="W50" s="122">
        <f t="shared" si="3"/>
        <v>2.6</v>
      </c>
      <c r="X50" s="122">
        <f t="shared" si="3"/>
        <v>3</v>
      </c>
      <c r="Y50" s="122">
        <f t="shared" si="3"/>
        <v>3.1</v>
      </c>
      <c r="Z50" s="122">
        <f t="shared" si="3"/>
        <v>3.1</v>
      </c>
      <c r="AA50" s="122">
        <f t="shared" si="3"/>
        <v>3.1</v>
      </c>
      <c r="AB50" s="122">
        <f t="shared" si="3"/>
        <v>3.1</v>
      </c>
      <c r="AC50" s="122">
        <f t="shared" si="3"/>
        <v>3.1</v>
      </c>
      <c r="AD50" s="122">
        <f t="shared" si="3"/>
        <v>3.1</v>
      </c>
      <c r="AE50" s="122">
        <f>SUM(AE42:AE48)</f>
        <v>3.1</v>
      </c>
      <c r="AF50" s="122"/>
      <c r="AG50" s="122">
        <f>SUM(B50:AF50)/30</f>
        <v>3.4166666666666656</v>
      </c>
    </row>
    <row r="51" spans="1:33" ht="23.25">
      <c r="A51" s="11" t="s">
        <v>16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21"/>
    </row>
    <row r="52" spans="1:33" ht="23.25">
      <c r="A52" s="9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21" t="s">
        <v>38</v>
      </c>
    </row>
    <row r="53" spans="1:33" ht="24" thickBot="1">
      <c r="A53" s="9" t="s">
        <v>5</v>
      </c>
      <c r="B53" s="105">
        <v>0.5</v>
      </c>
      <c r="C53" s="105">
        <v>0.4</v>
      </c>
      <c r="D53" s="105">
        <v>0.4</v>
      </c>
      <c r="E53" s="105">
        <v>0.3</v>
      </c>
      <c r="F53" s="105">
        <v>0.4</v>
      </c>
      <c r="G53" s="105">
        <v>0.4</v>
      </c>
      <c r="H53" s="105">
        <v>0.5</v>
      </c>
      <c r="I53" s="105">
        <v>0.5</v>
      </c>
      <c r="J53" s="105">
        <v>0.5</v>
      </c>
      <c r="K53" s="105">
        <v>0.4</v>
      </c>
      <c r="L53" s="105">
        <v>0.4</v>
      </c>
      <c r="M53" s="105">
        <v>0.3</v>
      </c>
      <c r="N53" s="105">
        <v>0.5</v>
      </c>
      <c r="O53" s="105">
        <v>0.5</v>
      </c>
      <c r="P53" s="105">
        <v>0.5</v>
      </c>
      <c r="Q53" s="105">
        <v>0.4</v>
      </c>
      <c r="R53" s="105">
        <v>0.3</v>
      </c>
      <c r="S53" s="105">
        <v>0.3</v>
      </c>
      <c r="T53" s="105">
        <v>0.4</v>
      </c>
      <c r="U53" s="105">
        <v>0.5</v>
      </c>
      <c r="V53" s="105">
        <v>0.5</v>
      </c>
      <c r="W53" s="105">
        <v>0.5</v>
      </c>
      <c r="X53" s="105">
        <v>0.3</v>
      </c>
      <c r="Y53" s="105">
        <v>0.3</v>
      </c>
      <c r="Z53" s="105">
        <v>0.3</v>
      </c>
      <c r="AA53" s="105">
        <v>0.4</v>
      </c>
      <c r="AB53" s="105">
        <v>0.5</v>
      </c>
      <c r="AC53" s="105">
        <v>0.5</v>
      </c>
      <c r="AD53" s="105">
        <v>0.4</v>
      </c>
      <c r="AE53" s="105">
        <v>0.5</v>
      </c>
      <c r="AF53" s="105"/>
      <c r="AG53" s="122">
        <f>SUM(B53:AF53)/30</f>
        <v>0.4200000000000001</v>
      </c>
    </row>
    <row r="54" spans="1:33" ht="23.25">
      <c r="A54" s="9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21"/>
    </row>
    <row r="55" spans="1:33" ht="23.25">
      <c r="A55" s="9" t="s">
        <v>17</v>
      </c>
      <c r="B55" s="100">
        <f aca="true" t="shared" si="4" ref="B55:AD55">SUM(B12+B25+B39+B50+B53)</f>
        <v>58.584793000000005</v>
      </c>
      <c r="C55" s="100">
        <f t="shared" si="4"/>
        <v>60.047763</v>
      </c>
      <c r="D55" s="100">
        <f t="shared" si="4"/>
        <v>58.974562999999996</v>
      </c>
      <c r="E55" s="100">
        <f t="shared" si="4"/>
        <v>59.962489</v>
      </c>
      <c r="F55" s="100">
        <f t="shared" si="4"/>
        <v>61.83409299999999</v>
      </c>
      <c r="G55" s="100">
        <f t="shared" si="4"/>
        <v>61.718603</v>
      </c>
      <c r="H55" s="100">
        <f t="shared" si="4"/>
        <v>60.417391</v>
      </c>
      <c r="I55" s="100">
        <f t="shared" si="4"/>
        <v>57.680536000000004</v>
      </c>
      <c r="J55" s="100">
        <f t="shared" si="4"/>
        <v>58.860755</v>
      </c>
      <c r="K55" s="100">
        <f t="shared" si="4"/>
        <v>56.4822</v>
      </c>
      <c r="L55" s="100">
        <f t="shared" si="4"/>
        <v>59.337191000000004</v>
      </c>
      <c r="M55" s="100">
        <f t="shared" si="4"/>
        <v>58.265243</v>
      </c>
      <c r="N55" s="100">
        <f t="shared" si="4"/>
        <v>59.513423</v>
      </c>
      <c r="O55" s="100">
        <f t="shared" si="4"/>
        <v>58.486931</v>
      </c>
      <c r="P55" s="100">
        <f t="shared" si="4"/>
        <v>54.188371</v>
      </c>
      <c r="Q55" s="100">
        <f t="shared" si="4"/>
        <v>57.681647000000005</v>
      </c>
      <c r="R55" s="100">
        <f t="shared" si="4"/>
        <v>58.55318199999999</v>
      </c>
      <c r="S55" s="100">
        <f t="shared" si="4"/>
        <v>57.746587000000005</v>
      </c>
      <c r="T55" s="100">
        <f t="shared" si="4"/>
        <v>62.160422000000004</v>
      </c>
      <c r="U55" s="100">
        <f t="shared" si="4"/>
        <v>57.792045</v>
      </c>
      <c r="V55" s="100">
        <f t="shared" si="4"/>
        <v>58.497836</v>
      </c>
      <c r="W55" s="100">
        <f t="shared" si="4"/>
        <v>60.796518000000006</v>
      </c>
      <c r="X55" s="100">
        <f t="shared" si="4"/>
        <v>58.521963</v>
      </c>
      <c r="Y55" s="100">
        <f t="shared" si="4"/>
        <v>56.93908299999999</v>
      </c>
      <c r="Z55" s="100">
        <f t="shared" si="4"/>
        <v>59.564536999999994</v>
      </c>
      <c r="AA55" s="100">
        <f t="shared" si="4"/>
        <v>57.366129</v>
      </c>
      <c r="AB55" s="100">
        <f t="shared" si="4"/>
        <v>59.529604</v>
      </c>
      <c r="AC55" s="100">
        <f t="shared" si="4"/>
        <v>60.47009099999999</v>
      </c>
      <c r="AD55" s="100">
        <f t="shared" si="4"/>
        <v>58.673508999999996</v>
      </c>
      <c r="AE55" s="100">
        <f>SUM(AE12+AE25+AE39+AE50+AE53)</f>
        <v>59.917076</v>
      </c>
      <c r="AF55" s="100"/>
      <c r="AG55" s="121"/>
    </row>
    <row r="56" spans="1:33" ht="23.25">
      <c r="A56" s="9"/>
      <c r="B56" s="100"/>
      <c r="C56" s="123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21"/>
    </row>
    <row r="57" spans="1:33" ht="23.25">
      <c r="A57" s="9" t="s">
        <v>18</v>
      </c>
      <c r="B57" s="131">
        <f aca="true" t="shared" si="5" ref="B57:AE57">-SUM(B21+B23+B36+B37+B46+B48)</f>
        <v>0</v>
      </c>
      <c r="C57" s="131">
        <f t="shared" si="5"/>
        <v>0</v>
      </c>
      <c r="D57" s="131">
        <f t="shared" si="5"/>
        <v>0</v>
      </c>
      <c r="E57" s="131">
        <f t="shared" si="5"/>
        <v>0</v>
      </c>
      <c r="F57" s="131">
        <f t="shared" si="5"/>
        <v>0</v>
      </c>
      <c r="G57" s="131">
        <f t="shared" si="5"/>
        <v>0</v>
      </c>
      <c r="H57" s="131">
        <f t="shared" si="5"/>
        <v>0</v>
      </c>
      <c r="I57" s="131">
        <f t="shared" si="5"/>
        <v>0</v>
      </c>
      <c r="J57" s="131">
        <f t="shared" si="5"/>
        <v>0</v>
      </c>
      <c r="K57" s="131">
        <f t="shared" si="5"/>
        <v>0</v>
      </c>
      <c r="L57" s="131">
        <f t="shared" si="5"/>
        <v>0</v>
      </c>
      <c r="M57" s="131">
        <f t="shared" si="5"/>
        <v>0</v>
      </c>
      <c r="N57" s="131">
        <f t="shared" si="5"/>
        <v>0</v>
      </c>
      <c r="O57" s="131">
        <f t="shared" si="5"/>
        <v>0</v>
      </c>
      <c r="P57" s="131">
        <f t="shared" si="5"/>
        <v>0</v>
      </c>
      <c r="Q57" s="131">
        <f t="shared" si="5"/>
        <v>0</v>
      </c>
      <c r="R57" s="131">
        <f t="shared" si="5"/>
        <v>0</v>
      </c>
      <c r="S57" s="131">
        <f t="shared" si="5"/>
        <v>0</v>
      </c>
      <c r="T57" s="131">
        <f t="shared" si="5"/>
        <v>0</v>
      </c>
      <c r="U57" s="131">
        <f t="shared" si="5"/>
        <v>0</v>
      </c>
      <c r="V57" s="131">
        <f t="shared" si="5"/>
        <v>0</v>
      </c>
      <c r="W57" s="131">
        <f t="shared" si="5"/>
        <v>0</v>
      </c>
      <c r="X57" s="131">
        <f t="shared" si="5"/>
        <v>0</v>
      </c>
      <c r="Y57" s="131">
        <f t="shared" si="5"/>
        <v>0</v>
      </c>
      <c r="Z57" s="131">
        <f t="shared" si="5"/>
        <v>0</v>
      </c>
      <c r="AA57" s="131">
        <f t="shared" si="5"/>
        <v>0</v>
      </c>
      <c r="AB57" s="131">
        <f t="shared" si="5"/>
        <v>0</v>
      </c>
      <c r="AC57" s="131">
        <f t="shared" si="5"/>
        <v>0</v>
      </c>
      <c r="AD57" s="131">
        <f t="shared" si="5"/>
        <v>0</v>
      </c>
      <c r="AE57" s="131">
        <f t="shared" si="5"/>
        <v>0</v>
      </c>
      <c r="AF57" s="131"/>
      <c r="AG57" s="121"/>
    </row>
    <row r="58" spans="1:33" ht="33.75">
      <c r="A58" s="9"/>
      <c r="B58" s="100"/>
      <c r="C58" s="100"/>
      <c r="D58" s="132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33" t="s">
        <v>38</v>
      </c>
    </row>
    <row r="59" spans="1:33" ht="34.5" thickBot="1">
      <c r="A59" s="11" t="s">
        <v>25</v>
      </c>
      <c r="B59" s="122">
        <f aca="true" t="shared" si="6" ref="B59:AE59">SUM(B55:B57)</f>
        <v>58.584793000000005</v>
      </c>
      <c r="C59" s="122">
        <f t="shared" si="6"/>
        <v>60.047763</v>
      </c>
      <c r="D59" s="122">
        <f t="shared" si="6"/>
        <v>58.974562999999996</v>
      </c>
      <c r="E59" s="122">
        <f t="shared" si="6"/>
        <v>59.962489</v>
      </c>
      <c r="F59" s="122">
        <f t="shared" si="6"/>
        <v>61.83409299999999</v>
      </c>
      <c r="G59" s="122">
        <f t="shared" si="6"/>
        <v>61.718603</v>
      </c>
      <c r="H59" s="122">
        <f t="shared" si="6"/>
        <v>60.417391</v>
      </c>
      <c r="I59" s="122">
        <f t="shared" si="6"/>
        <v>57.680536000000004</v>
      </c>
      <c r="J59" s="122">
        <f t="shared" si="6"/>
        <v>58.860755</v>
      </c>
      <c r="K59" s="122">
        <f t="shared" si="6"/>
        <v>56.4822</v>
      </c>
      <c r="L59" s="122">
        <f t="shared" si="6"/>
        <v>59.337191000000004</v>
      </c>
      <c r="M59" s="122">
        <f t="shared" si="6"/>
        <v>58.265243</v>
      </c>
      <c r="N59" s="122">
        <f t="shared" si="6"/>
        <v>59.513423</v>
      </c>
      <c r="O59" s="122">
        <f t="shared" si="6"/>
        <v>58.486931</v>
      </c>
      <c r="P59" s="122">
        <f t="shared" si="6"/>
        <v>54.188371</v>
      </c>
      <c r="Q59" s="122">
        <f t="shared" si="6"/>
        <v>57.681647000000005</v>
      </c>
      <c r="R59" s="122">
        <f t="shared" si="6"/>
        <v>58.55318199999999</v>
      </c>
      <c r="S59" s="122">
        <f t="shared" si="6"/>
        <v>57.746587000000005</v>
      </c>
      <c r="T59" s="122">
        <f t="shared" si="6"/>
        <v>62.160422000000004</v>
      </c>
      <c r="U59" s="122">
        <f t="shared" si="6"/>
        <v>57.792045</v>
      </c>
      <c r="V59" s="122">
        <f t="shared" si="6"/>
        <v>58.497836</v>
      </c>
      <c r="W59" s="122">
        <f t="shared" si="6"/>
        <v>60.796518000000006</v>
      </c>
      <c r="X59" s="122">
        <f t="shared" si="6"/>
        <v>58.521963</v>
      </c>
      <c r="Y59" s="122">
        <f t="shared" si="6"/>
        <v>56.93908299999999</v>
      </c>
      <c r="Z59" s="122">
        <f t="shared" si="6"/>
        <v>59.564536999999994</v>
      </c>
      <c r="AA59" s="122">
        <f t="shared" si="6"/>
        <v>57.366129</v>
      </c>
      <c r="AB59" s="122">
        <f t="shared" si="6"/>
        <v>59.529604</v>
      </c>
      <c r="AC59" s="122">
        <f t="shared" si="6"/>
        <v>60.47009099999999</v>
      </c>
      <c r="AD59" s="122">
        <f t="shared" si="6"/>
        <v>58.673508999999996</v>
      </c>
      <c r="AE59" s="122">
        <f t="shared" si="6"/>
        <v>59.917076</v>
      </c>
      <c r="AF59" s="122"/>
      <c r="AG59" s="134">
        <f>SUM(B59:AF59)/30</f>
        <v>58.95215246666666</v>
      </c>
    </row>
    <row r="60" spans="1:33" ht="20.25">
      <c r="A60" s="11"/>
      <c r="B60" s="79"/>
      <c r="C60" s="82"/>
      <c r="D60" s="82"/>
      <c r="E60" s="82"/>
      <c r="F60" s="82"/>
      <c r="G60" s="82"/>
      <c r="H60" s="53"/>
      <c r="I60" s="15"/>
      <c r="J60" s="15"/>
      <c r="K60" s="15"/>
      <c r="L60" s="15"/>
      <c r="M60" s="15"/>
      <c r="N60" s="15"/>
      <c r="O60" s="15"/>
      <c r="P60" s="15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</row>
    <row r="61" spans="1:33" ht="20.25">
      <c r="A61" s="9" t="s">
        <v>22</v>
      </c>
      <c r="B61" s="21"/>
      <c r="C61" s="21"/>
      <c r="D61" s="21"/>
      <c r="E61" s="21"/>
      <c r="F61" s="21"/>
      <c r="G61" s="21"/>
      <c r="H61" s="21"/>
      <c r="I61" s="52"/>
      <c r="J61" s="52"/>
      <c r="K61" s="52"/>
      <c r="L61" s="52"/>
      <c r="M61" s="52"/>
      <c r="N61" s="52"/>
      <c r="O61" s="52"/>
      <c r="P61" s="52"/>
      <c r="Q61" s="53"/>
      <c r="R61" s="53"/>
      <c r="S61" s="21"/>
      <c r="T61" s="21"/>
      <c r="U61" s="21"/>
      <c r="V61" s="21"/>
      <c r="W61" s="21"/>
      <c r="X61" s="21"/>
      <c r="Y61" s="21"/>
      <c r="Z61" s="52"/>
      <c r="AA61" s="52"/>
      <c r="AB61" s="52"/>
      <c r="AC61" s="52"/>
      <c r="AD61" s="52"/>
      <c r="AE61" s="52"/>
      <c r="AF61" s="52"/>
      <c r="AG61" s="52"/>
    </row>
  </sheetData>
  <printOptions/>
  <pageMargins left="0.32" right="0.27" top="0.51" bottom="0.51" header="0.5" footer="0.34"/>
  <pageSetup horizontalDpi="300" verticalDpi="300" orientation="landscape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61"/>
  <sheetViews>
    <sheetView zoomScale="50" zoomScaleNormal="50" workbookViewId="0" topLeftCell="A1">
      <pane xSplit="1" ySplit="5" topLeftCell="G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15" sqref="O15:S23"/>
    </sheetView>
  </sheetViews>
  <sheetFormatPr defaultColWidth="8.88671875" defaultRowHeight="15"/>
  <cols>
    <col min="1" max="1" width="30.77734375" style="0" customWidth="1"/>
  </cols>
  <sheetData>
    <row r="1" spans="1:33" ht="20.25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20.25">
      <c r="A2" s="2">
        <v>39387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3.25">
      <c r="A3" s="4" t="s">
        <v>23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7"/>
      <c r="AA3" s="118"/>
      <c r="AB3" s="117"/>
      <c r="AC3" s="117"/>
      <c r="AD3" s="117"/>
      <c r="AE3" s="117"/>
      <c r="AF3" s="117"/>
      <c r="AG3" s="117"/>
    </row>
    <row r="4" spans="1:36" ht="23.25">
      <c r="A4" s="7"/>
      <c r="B4" s="93" t="s">
        <v>31</v>
      </c>
      <c r="C4" s="93" t="s">
        <v>32</v>
      </c>
      <c r="D4" s="93" t="s">
        <v>33</v>
      </c>
      <c r="E4" s="93" t="s">
        <v>33</v>
      </c>
      <c r="F4" s="93" t="s">
        <v>34</v>
      </c>
      <c r="G4" s="93" t="s">
        <v>31</v>
      </c>
      <c r="H4" s="93" t="s">
        <v>35</v>
      </c>
      <c r="I4" s="93" t="s">
        <v>31</v>
      </c>
      <c r="J4" s="93" t="s">
        <v>32</v>
      </c>
      <c r="K4" s="93" t="s">
        <v>33</v>
      </c>
      <c r="L4" s="93" t="s">
        <v>33</v>
      </c>
      <c r="M4" s="93" t="s">
        <v>34</v>
      </c>
      <c r="N4" s="93" t="s">
        <v>31</v>
      </c>
      <c r="O4" s="93" t="s">
        <v>35</v>
      </c>
      <c r="P4" s="93" t="s">
        <v>31</v>
      </c>
      <c r="Q4" s="93" t="s">
        <v>32</v>
      </c>
      <c r="R4" s="93" t="s">
        <v>33</v>
      </c>
      <c r="S4" s="93" t="s">
        <v>33</v>
      </c>
      <c r="T4" s="93" t="s">
        <v>34</v>
      </c>
      <c r="U4" s="93" t="s">
        <v>31</v>
      </c>
      <c r="V4" s="93" t="s">
        <v>35</v>
      </c>
      <c r="W4" s="93" t="s">
        <v>31</v>
      </c>
      <c r="X4" s="93" t="s">
        <v>32</v>
      </c>
      <c r="Y4" s="93" t="s">
        <v>33</v>
      </c>
      <c r="Z4" s="93" t="s">
        <v>33</v>
      </c>
      <c r="AA4" s="93" t="s">
        <v>34</v>
      </c>
      <c r="AB4" s="93" t="s">
        <v>31</v>
      </c>
      <c r="AC4" s="93" t="s">
        <v>35</v>
      </c>
      <c r="AD4" s="93" t="s">
        <v>31</v>
      </c>
      <c r="AE4" s="93" t="s">
        <v>32</v>
      </c>
      <c r="AF4" s="93" t="s">
        <v>33</v>
      </c>
      <c r="AG4" s="93"/>
      <c r="AH4" s="93"/>
      <c r="AI4" s="93"/>
      <c r="AJ4" s="93"/>
    </row>
    <row r="5" spans="1:33" ht="23.25">
      <c r="A5" s="9"/>
      <c r="B5" s="94">
        <v>1</v>
      </c>
      <c r="C5" s="94">
        <v>2</v>
      </c>
      <c r="D5" s="94">
        <v>3</v>
      </c>
      <c r="E5" s="94">
        <v>4</v>
      </c>
      <c r="F5" s="94">
        <v>5</v>
      </c>
      <c r="G5" s="94">
        <v>6</v>
      </c>
      <c r="H5" s="94">
        <v>7</v>
      </c>
      <c r="I5" s="94">
        <v>8</v>
      </c>
      <c r="J5" s="94">
        <v>9</v>
      </c>
      <c r="K5" s="94">
        <v>10</v>
      </c>
      <c r="L5" s="94">
        <v>11</v>
      </c>
      <c r="M5" s="94">
        <v>12</v>
      </c>
      <c r="N5" s="94">
        <v>13</v>
      </c>
      <c r="O5" s="94">
        <v>14</v>
      </c>
      <c r="P5" s="94">
        <v>15</v>
      </c>
      <c r="Q5" s="95">
        <v>16</v>
      </c>
      <c r="R5" s="95">
        <v>17</v>
      </c>
      <c r="S5" s="96">
        <v>18</v>
      </c>
      <c r="T5" s="96">
        <v>19</v>
      </c>
      <c r="U5" s="96">
        <v>20</v>
      </c>
      <c r="V5" s="96">
        <v>21</v>
      </c>
      <c r="W5" s="96">
        <v>22</v>
      </c>
      <c r="X5" s="96">
        <v>23</v>
      </c>
      <c r="Y5" s="96">
        <v>24</v>
      </c>
      <c r="Z5" s="95">
        <v>25</v>
      </c>
      <c r="AA5" s="95">
        <v>26</v>
      </c>
      <c r="AB5" s="95">
        <v>27</v>
      </c>
      <c r="AC5" s="95">
        <v>28</v>
      </c>
      <c r="AD5" s="95">
        <v>29</v>
      </c>
      <c r="AE5" s="95">
        <v>30</v>
      </c>
      <c r="AF5" s="95">
        <v>31</v>
      </c>
      <c r="AG5" s="95"/>
    </row>
    <row r="6" spans="1:33" ht="23.25">
      <c r="A6" s="11" t="s">
        <v>1</v>
      </c>
      <c r="B6" s="97"/>
      <c r="C6" s="97"/>
      <c r="D6" s="97"/>
      <c r="E6" s="97"/>
      <c r="F6" s="97"/>
      <c r="G6" s="97"/>
      <c r="H6" s="97"/>
      <c r="I6" s="98"/>
      <c r="J6" s="98"/>
      <c r="K6" s="98"/>
      <c r="L6" s="98"/>
      <c r="M6" s="98"/>
      <c r="N6" s="98"/>
      <c r="O6" s="98"/>
      <c r="P6" s="98"/>
      <c r="Q6" s="99"/>
      <c r="R6" s="99"/>
      <c r="S6" s="93"/>
      <c r="T6" s="93"/>
      <c r="U6" s="93"/>
      <c r="V6" s="93"/>
      <c r="W6" s="93"/>
      <c r="X6" s="93"/>
      <c r="Y6" s="93"/>
      <c r="Z6" s="99"/>
      <c r="AA6" s="99"/>
      <c r="AB6" s="99"/>
      <c r="AC6" s="99"/>
      <c r="AD6" s="99"/>
      <c r="AE6" s="99"/>
      <c r="AF6" s="99"/>
      <c r="AG6" s="99"/>
    </row>
    <row r="7" spans="1:33" ht="23.25">
      <c r="A7" s="9"/>
      <c r="B7" s="93"/>
      <c r="C7" s="93"/>
      <c r="D7" s="93"/>
      <c r="E7" s="93"/>
      <c r="F7" s="93"/>
      <c r="G7" s="93"/>
      <c r="H7" s="93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</row>
    <row r="8" spans="1:33" ht="23.25">
      <c r="A8" s="9" t="s">
        <v>2</v>
      </c>
      <c r="B8" s="142"/>
      <c r="C8" s="142"/>
      <c r="D8" s="142"/>
      <c r="E8" s="142"/>
      <c r="F8" s="142"/>
      <c r="G8" s="142"/>
      <c r="H8" s="142"/>
      <c r="I8" s="143"/>
      <c r="J8" s="143"/>
      <c r="K8" s="142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35"/>
      <c r="AB8" s="135"/>
      <c r="AC8" s="135"/>
      <c r="AD8" s="135"/>
      <c r="AE8" s="135"/>
      <c r="AF8" s="135"/>
      <c r="AG8" s="100"/>
    </row>
    <row r="9" spans="1:33" ht="23.25">
      <c r="A9" s="9"/>
      <c r="B9" s="142"/>
      <c r="C9" s="142"/>
      <c r="D9" s="142"/>
      <c r="E9" s="142"/>
      <c r="F9" s="142"/>
      <c r="G9" s="142"/>
      <c r="H9" s="142"/>
      <c r="I9" s="143"/>
      <c r="J9" s="143"/>
      <c r="K9" s="142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35"/>
      <c r="AB9" s="135"/>
      <c r="AC9" s="135"/>
      <c r="AD9" s="135"/>
      <c r="AE9" s="135"/>
      <c r="AF9" s="135"/>
      <c r="AG9" s="100"/>
    </row>
    <row r="10" spans="1:33" ht="23.25">
      <c r="A10" s="9" t="s">
        <v>3</v>
      </c>
      <c r="B10" s="144"/>
      <c r="C10" s="144"/>
      <c r="D10" s="144"/>
      <c r="E10" s="145"/>
      <c r="F10" s="145"/>
      <c r="G10" s="145"/>
      <c r="H10" s="145"/>
      <c r="I10" s="146"/>
      <c r="J10" s="146"/>
      <c r="K10" s="144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7"/>
      <c r="AA10" s="140"/>
      <c r="AB10" s="140"/>
      <c r="AC10" s="140"/>
      <c r="AD10" s="140"/>
      <c r="AE10" s="140"/>
      <c r="AF10" s="140"/>
      <c r="AG10" s="121"/>
    </row>
    <row r="11" spans="1:33" ht="23.25">
      <c r="A11" s="9"/>
      <c r="B11" s="121"/>
      <c r="C11" s="121"/>
      <c r="D11" s="121"/>
      <c r="E11" s="100"/>
      <c r="F11" s="100"/>
      <c r="G11" s="100"/>
      <c r="H11" s="100"/>
      <c r="I11" s="100"/>
      <c r="J11" s="121"/>
      <c r="K11" s="121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21"/>
      <c r="AG11" s="121" t="s">
        <v>38</v>
      </c>
    </row>
    <row r="12" spans="1:33" ht="24" thickBot="1">
      <c r="A12" s="9"/>
      <c r="B12" s="122">
        <f aca="true" t="shared" si="0" ref="B12:AE12">SUM(B8:B10)</f>
        <v>0</v>
      </c>
      <c r="C12" s="122">
        <f t="shared" si="0"/>
        <v>0</v>
      </c>
      <c r="D12" s="122">
        <f t="shared" si="0"/>
        <v>0</v>
      </c>
      <c r="E12" s="122">
        <f t="shared" si="0"/>
        <v>0</v>
      </c>
      <c r="F12" s="122">
        <f t="shared" si="0"/>
        <v>0</v>
      </c>
      <c r="G12" s="122">
        <f t="shared" si="0"/>
        <v>0</v>
      </c>
      <c r="H12" s="122">
        <f t="shared" si="0"/>
        <v>0</v>
      </c>
      <c r="I12" s="122">
        <f t="shared" si="0"/>
        <v>0</v>
      </c>
      <c r="J12" s="122">
        <f t="shared" si="0"/>
        <v>0</v>
      </c>
      <c r="K12" s="122">
        <f t="shared" si="0"/>
        <v>0</v>
      </c>
      <c r="L12" s="122">
        <f t="shared" si="0"/>
        <v>0</v>
      </c>
      <c r="M12" s="122">
        <f t="shared" si="0"/>
        <v>0</v>
      </c>
      <c r="N12" s="122">
        <f t="shared" si="0"/>
        <v>0</v>
      </c>
      <c r="O12" s="122">
        <f t="shared" si="0"/>
        <v>0</v>
      </c>
      <c r="P12" s="122">
        <f t="shared" si="0"/>
        <v>0</v>
      </c>
      <c r="Q12" s="122">
        <f t="shared" si="0"/>
        <v>0</v>
      </c>
      <c r="R12" s="122">
        <f t="shared" si="0"/>
        <v>0</v>
      </c>
      <c r="S12" s="122">
        <f t="shared" si="0"/>
        <v>0</v>
      </c>
      <c r="T12" s="122">
        <f t="shared" si="0"/>
        <v>0</v>
      </c>
      <c r="U12" s="122">
        <f t="shared" si="0"/>
        <v>0</v>
      </c>
      <c r="V12" s="122">
        <f t="shared" si="0"/>
        <v>0</v>
      </c>
      <c r="W12" s="122">
        <f t="shared" si="0"/>
        <v>0</v>
      </c>
      <c r="X12" s="122">
        <f t="shared" si="0"/>
        <v>0</v>
      </c>
      <c r="Y12" s="122">
        <f t="shared" si="0"/>
        <v>0</v>
      </c>
      <c r="Z12" s="122">
        <f t="shared" si="0"/>
        <v>0</v>
      </c>
      <c r="AA12" s="122">
        <f t="shared" si="0"/>
        <v>0</v>
      </c>
      <c r="AB12" s="122">
        <f t="shared" si="0"/>
        <v>0</v>
      </c>
      <c r="AC12" s="122">
        <f t="shared" si="0"/>
        <v>0</v>
      </c>
      <c r="AD12" s="122">
        <f t="shared" si="0"/>
        <v>0</v>
      </c>
      <c r="AE12" s="122">
        <f t="shared" si="0"/>
        <v>0</v>
      </c>
      <c r="AF12" s="122"/>
      <c r="AG12" s="122">
        <f>SUM(B12:AF12)/31</f>
        <v>0</v>
      </c>
    </row>
    <row r="13" spans="1:33" ht="23.25">
      <c r="A13" s="11" t="s">
        <v>4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21"/>
    </row>
    <row r="14" spans="1:33" ht="23.25">
      <c r="A14" s="9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23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21"/>
    </row>
    <row r="15" spans="1:33" ht="23.25">
      <c r="A15" s="9" t="s">
        <v>21</v>
      </c>
      <c r="B15" s="154">
        <v>11.706683</v>
      </c>
      <c r="C15" s="154">
        <v>14.865193</v>
      </c>
      <c r="D15" s="154">
        <v>13.890607</v>
      </c>
      <c r="E15" s="154">
        <v>14.434034</v>
      </c>
      <c r="F15" s="154">
        <v>14.741391</v>
      </c>
      <c r="G15" s="154">
        <v>14.180059</v>
      </c>
      <c r="H15" s="154">
        <v>12.789806</v>
      </c>
      <c r="I15" s="154">
        <v>14.344989</v>
      </c>
      <c r="J15" s="24">
        <v>15.965348</v>
      </c>
      <c r="K15" s="25">
        <v>13.234855</v>
      </c>
      <c r="L15" s="24">
        <v>14.214755</v>
      </c>
      <c r="M15" s="24">
        <v>14.397606</v>
      </c>
      <c r="N15" s="24">
        <v>15.233413</v>
      </c>
      <c r="O15" s="24">
        <v>15.634435</v>
      </c>
      <c r="P15" s="24">
        <v>14.356929</v>
      </c>
      <c r="Q15" s="24">
        <v>14.846413</v>
      </c>
      <c r="R15" s="24">
        <v>14.940361</v>
      </c>
      <c r="S15" s="25">
        <v>15.55279</v>
      </c>
      <c r="T15" s="120"/>
      <c r="U15" s="120"/>
      <c r="V15" s="120"/>
      <c r="W15" s="120"/>
      <c r="X15" s="120"/>
      <c r="Y15" s="120"/>
      <c r="Z15" s="120"/>
      <c r="AA15" s="100"/>
      <c r="AB15" s="100"/>
      <c r="AC15" s="100"/>
      <c r="AD15" s="100"/>
      <c r="AE15" s="100"/>
      <c r="AF15" s="100"/>
      <c r="AG15" s="121"/>
    </row>
    <row r="16" spans="1:33" ht="23.25">
      <c r="A16" s="9"/>
      <c r="B16" s="24"/>
      <c r="C16" s="24"/>
      <c r="D16" s="24"/>
      <c r="E16" s="24"/>
      <c r="F16" s="24"/>
      <c r="G16" s="24"/>
      <c r="H16" s="24"/>
      <c r="I16" s="24"/>
      <c r="J16" s="24"/>
      <c r="K16" s="25"/>
      <c r="L16" s="24"/>
      <c r="M16" s="24"/>
      <c r="N16" s="24"/>
      <c r="O16" s="24"/>
      <c r="P16" s="24"/>
      <c r="Q16" s="24"/>
      <c r="R16" s="24"/>
      <c r="S16" s="25"/>
      <c r="T16" s="120"/>
      <c r="U16" s="120"/>
      <c r="V16" s="120"/>
      <c r="W16" s="120"/>
      <c r="X16" s="120"/>
      <c r="Y16" s="120"/>
      <c r="Z16" s="120"/>
      <c r="AA16" s="100"/>
      <c r="AB16" s="100"/>
      <c r="AC16" s="100"/>
      <c r="AD16" s="100"/>
      <c r="AE16" s="100"/>
      <c r="AF16" s="100"/>
      <c r="AG16" s="121"/>
    </row>
    <row r="17" spans="1:33" ht="23.25">
      <c r="A17" s="8" t="s">
        <v>36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120"/>
      <c r="U17" s="120"/>
      <c r="V17" s="120"/>
      <c r="W17" s="120"/>
      <c r="X17" s="120"/>
      <c r="Y17" s="120"/>
      <c r="Z17" s="120"/>
      <c r="AA17" s="100"/>
      <c r="AB17" s="100"/>
      <c r="AC17" s="100"/>
      <c r="AD17" s="100"/>
      <c r="AE17" s="100"/>
      <c r="AF17" s="100"/>
      <c r="AG17" s="121"/>
    </row>
    <row r="18" spans="1:33" ht="23.25">
      <c r="A18" s="9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4"/>
      <c r="M18" s="24"/>
      <c r="N18" s="24"/>
      <c r="O18" s="24"/>
      <c r="P18" s="24"/>
      <c r="Q18" s="24"/>
      <c r="R18" s="24"/>
      <c r="S18" s="25"/>
      <c r="T18" s="120"/>
      <c r="U18" s="120"/>
      <c r="V18" s="120"/>
      <c r="W18" s="120"/>
      <c r="X18" s="120"/>
      <c r="Y18" s="120"/>
      <c r="Z18" s="120"/>
      <c r="AA18" s="100"/>
      <c r="AB18" s="100"/>
      <c r="AC18" s="100"/>
      <c r="AD18" s="100"/>
      <c r="AE18" s="100"/>
      <c r="AF18" s="100"/>
      <c r="AG18" s="121"/>
    </row>
    <row r="19" spans="1:33" ht="23.25">
      <c r="A19" s="9" t="s">
        <v>6</v>
      </c>
      <c r="B19" s="24">
        <v>2.175519</v>
      </c>
      <c r="C19" s="24">
        <v>2.138278</v>
      </c>
      <c r="D19" s="24">
        <v>2.232147</v>
      </c>
      <c r="E19" s="24">
        <v>2.225265</v>
      </c>
      <c r="F19" s="24">
        <v>2.204751</v>
      </c>
      <c r="G19" s="24">
        <v>2.164972</v>
      </c>
      <c r="H19" s="24">
        <v>2.229231</v>
      </c>
      <c r="I19" s="24">
        <v>2.197012</v>
      </c>
      <c r="J19" s="24">
        <v>2.115543</v>
      </c>
      <c r="K19" s="25">
        <v>2.321345</v>
      </c>
      <c r="L19" s="24">
        <v>2.034679</v>
      </c>
      <c r="M19" s="24">
        <v>1.789277</v>
      </c>
      <c r="N19" s="24">
        <v>2.316917</v>
      </c>
      <c r="O19" s="24">
        <v>2.314833</v>
      </c>
      <c r="P19" s="24">
        <v>2.132</v>
      </c>
      <c r="Q19" s="24">
        <v>2.230149</v>
      </c>
      <c r="R19" s="24">
        <v>2.313181</v>
      </c>
      <c r="S19" s="25">
        <v>2.312199</v>
      </c>
      <c r="T19" s="120"/>
      <c r="U19" s="120"/>
      <c r="V19" s="120"/>
      <c r="W19" s="120"/>
      <c r="X19" s="120"/>
      <c r="Y19" s="120"/>
      <c r="Z19" s="120"/>
      <c r="AA19" s="100"/>
      <c r="AB19" s="100"/>
      <c r="AC19" s="100"/>
      <c r="AD19" s="100"/>
      <c r="AE19" s="100"/>
      <c r="AF19" s="100"/>
      <c r="AG19" s="121"/>
    </row>
    <row r="20" spans="1:33" ht="23.25">
      <c r="A20" s="9"/>
      <c r="B20" s="24"/>
      <c r="C20" s="24"/>
      <c r="D20" s="24"/>
      <c r="E20" s="24"/>
      <c r="F20" s="24"/>
      <c r="G20" s="24"/>
      <c r="H20" s="24"/>
      <c r="I20" s="24"/>
      <c r="J20" s="24"/>
      <c r="K20" s="25"/>
      <c r="L20" s="24"/>
      <c r="M20" s="24"/>
      <c r="N20" s="24"/>
      <c r="O20" s="24"/>
      <c r="P20" s="24"/>
      <c r="Q20" s="24"/>
      <c r="R20" s="24"/>
      <c r="S20" s="25"/>
      <c r="T20" s="120"/>
      <c r="U20" s="120"/>
      <c r="V20" s="120"/>
      <c r="W20" s="120"/>
      <c r="X20" s="120"/>
      <c r="Y20" s="120"/>
      <c r="Z20" s="120"/>
      <c r="AA20" s="100"/>
      <c r="AB20" s="100"/>
      <c r="AC20" s="100"/>
      <c r="AD20" s="100"/>
      <c r="AE20" s="100"/>
      <c r="AF20" s="100"/>
      <c r="AG20" s="121"/>
    </row>
    <row r="21" spans="1:33" ht="23.25">
      <c r="A21" s="9" t="s">
        <v>7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1"/>
    </row>
    <row r="22" spans="1:33" ht="23.25">
      <c r="A22" s="9"/>
      <c r="B22" s="24"/>
      <c r="C22" s="24"/>
      <c r="D22" s="24"/>
      <c r="E22" s="24"/>
      <c r="F22" s="24"/>
      <c r="G22" s="24"/>
      <c r="H22" s="24"/>
      <c r="I22" s="24"/>
      <c r="J22" s="24"/>
      <c r="K22" s="25"/>
      <c r="L22" s="24"/>
      <c r="M22" s="24"/>
      <c r="N22" s="24"/>
      <c r="O22" s="24"/>
      <c r="P22" s="24"/>
      <c r="Q22" s="24"/>
      <c r="R22" s="24"/>
      <c r="S22" s="25"/>
      <c r="T22" s="120"/>
      <c r="U22" s="120"/>
      <c r="V22" s="120"/>
      <c r="W22" s="120"/>
      <c r="X22" s="120"/>
      <c r="Y22" s="120"/>
      <c r="Z22" s="120"/>
      <c r="AA22" s="100"/>
      <c r="AB22" s="100"/>
      <c r="AC22" s="100"/>
      <c r="AD22" s="100"/>
      <c r="AE22" s="100"/>
      <c r="AF22" s="100"/>
      <c r="AG22" s="121"/>
    </row>
    <row r="23" spans="1:33" ht="23.25">
      <c r="A23" s="9" t="s">
        <v>8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141"/>
      <c r="U23" s="141"/>
      <c r="V23" s="141"/>
      <c r="W23" s="141"/>
      <c r="X23" s="141"/>
      <c r="Y23" s="141"/>
      <c r="Z23" s="141"/>
      <c r="AA23" s="120"/>
      <c r="AB23" s="120"/>
      <c r="AC23" s="120"/>
      <c r="AD23" s="120"/>
      <c r="AE23" s="120"/>
      <c r="AF23" s="120"/>
      <c r="AG23" s="121"/>
    </row>
    <row r="24" spans="1:33" ht="23.25">
      <c r="A24" s="9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21"/>
      <c r="AF24" s="121"/>
      <c r="AG24" s="121" t="s">
        <v>38</v>
      </c>
    </row>
    <row r="25" spans="1:33" ht="24" thickBot="1">
      <c r="A25" s="9"/>
      <c r="B25" s="128">
        <f aca="true" t="shared" si="1" ref="B25:AE25">SUM(B15:B24)</f>
        <v>13.882202</v>
      </c>
      <c r="C25" s="128">
        <f t="shared" si="1"/>
        <v>17.003471</v>
      </c>
      <c r="D25" s="128">
        <f t="shared" si="1"/>
        <v>16.122754</v>
      </c>
      <c r="E25" s="128">
        <f t="shared" si="1"/>
        <v>16.659299</v>
      </c>
      <c r="F25" s="128">
        <f t="shared" si="1"/>
        <v>16.946142000000002</v>
      </c>
      <c r="G25" s="128">
        <f t="shared" si="1"/>
        <v>16.345031</v>
      </c>
      <c r="H25" s="128">
        <f t="shared" si="1"/>
        <v>15.019037</v>
      </c>
      <c r="I25" s="128">
        <f t="shared" si="1"/>
        <v>16.542001</v>
      </c>
      <c r="J25" s="128">
        <f t="shared" si="1"/>
        <v>18.080891</v>
      </c>
      <c r="K25" s="128">
        <f t="shared" si="1"/>
        <v>15.5562</v>
      </c>
      <c r="L25" s="128">
        <f t="shared" si="1"/>
        <v>16.249434</v>
      </c>
      <c r="M25" s="128">
        <f t="shared" si="1"/>
        <v>16.186882999999998</v>
      </c>
      <c r="N25" s="128">
        <f t="shared" si="1"/>
        <v>17.550330000000002</v>
      </c>
      <c r="O25" s="128">
        <f t="shared" si="1"/>
        <v>17.949268</v>
      </c>
      <c r="P25" s="128">
        <f t="shared" si="1"/>
        <v>16.488929</v>
      </c>
      <c r="Q25" s="128">
        <f t="shared" si="1"/>
        <v>17.076562</v>
      </c>
      <c r="R25" s="128">
        <f t="shared" si="1"/>
        <v>17.253542</v>
      </c>
      <c r="S25" s="128">
        <f t="shared" si="1"/>
        <v>17.864989</v>
      </c>
      <c r="T25" s="128">
        <f t="shared" si="1"/>
        <v>0</v>
      </c>
      <c r="U25" s="128">
        <f t="shared" si="1"/>
        <v>0</v>
      </c>
      <c r="V25" s="128">
        <f t="shared" si="1"/>
        <v>0</v>
      </c>
      <c r="W25" s="128">
        <f t="shared" si="1"/>
        <v>0</v>
      </c>
      <c r="X25" s="128">
        <f t="shared" si="1"/>
        <v>0</v>
      </c>
      <c r="Y25" s="128">
        <f t="shared" si="1"/>
        <v>0</v>
      </c>
      <c r="Z25" s="128">
        <f t="shared" si="1"/>
        <v>0</v>
      </c>
      <c r="AA25" s="128">
        <f t="shared" si="1"/>
        <v>0</v>
      </c>
      <c r="AB25" s="128">
        <f t="shared" si="1"/>
        <v>0</v>
      </c>
      <c r="AC25" s="128">
        <f t="shared" si="1"/>
        <v>0</v>
      </c>
      <c r="AD25" s="128">
        <f t="shared" si="1"/>
        <v>0</v>
      </c>
      <c r="AE25" s="128">
        <f t="shared" si="1"/>
        <v>0</v>
      </c>
      <c r="AF25" s="128"/>
      <c r="AG25" s="122">
        <f>SUM(B25:AF25)/31</f>
        <v>9.637966612903224</v>
      </c>
    </row>
    <row r="26" spans="1:33" ht="23.25">
      <c r="A26" s="35" t="s">
        <v>9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21"/>
    </row>
    <row r="27" spans="1:33" ht="23.25">
      <c r="A27" s="9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21"/>
    </row>
    <row r="28" spans="1:33" ht="23.25">
      <c r="A28" s="21" t="s">
        <v>10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121"/>
    </row>
    <row r="29" spans="1:33" ht="23.25">
      <c r="A29" s="21" t="s">
        <v>11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121"/>
    </row>
    <row r="30" spans="1:33" ht="23.25">
      <c r="A30" s="21" t="s">
        <v>28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21"/>
    </row>
    <row r="31" spans="1:33" ht="23.25">
      <c r="A31" s="21" t="s">
        <v>27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21"/>
    </row>
    <row r="32" spans="1:33" ht="23.25">
      <c r="A32" s="21" t="s">
        <v>29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21"/>
    </row>
    <row r="33" spans="1:33" ht="23.25">
      <c r="A33" s="21" t="s">
        <v>30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21"/>
    </row>
    <row r="34" spans="1:33" ht="23.25">
      <c r="A34" s="21" t="s">
        <v>19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121"/>
    </row>
    <row r="35" spans="1:33" ht="23.25">
      <c r="A35" s="21" t="s">
        <v>6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21"/>
    </row>
    <row r="36" spans="1:33" ht="23.25">
      <c r="A36" s="21" t="s">
        <v>12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121"/>
    </row>
    <row r="37" spans="1:33" ht="23.25">
      <c r="A37" s="21" t="s">
        <v>8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21"/>
    </row>
    <row r="38" spans="1:33" ht="23.25">
      <c r="A38" s="9"/>
      <c r="B38" s="100"/>
      <c r="C38" s="100"/>
      <c r="D38" s="121"/>
      <c r="E38" s="100"/>
      <c r="F38" s="121"/>
      <c r="G38" s="121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21" t="s">
        <v>38</v>
      </c>
    </row>
    <row r="39" spans="1:33" ht="24" thickBot="1">
      <c r="A39" s="9"/>
      <c r="B39" s="122">
        <f aca="true" t="shared" si="2" ref="B39:AE39">SUM(B28+B34+B35+B36+B37)</f>
        <v>0</v>
      </c>
      <c r="C39" s="122">
        <f t="shared" si="2"/>
        <v>0</v>
      </c>
      <c r="D39" s="122">
        <f t="shared" si="2"/>
        <v>0</v>
      </c>
      <c r="E39" s="122">
        <f t="shared" si="2"/>
        <v>0</v>
      </c>
      <c r="F39" s="122">
        <f t="shared" si="2"/>
        <v>0</v>
      </c>
      <c r="G39" s="122">
        <f t="shared" si="2"/>
        <v>0</v>
      </c>
      <c r="H39" s="122">
        <f t="shared" si="2"/>
        <v>0</v>
      </c>
      <c r="I39" s="122">
        <f t="shared" si="2"/>
        <v>0</v>
      </c>
      <c r="J39" s="122">
        <f t="shared" si="2"/>
        <v>0</v>
      </c>
      <c r="K39" s="122">
        <f t="shared" si="2"/>
        <v>0</v>
      </c>
      <c r="L39" s="122">
        <f t="shared" si="2"/>
        <v>0</v>
      </c>
      <c r="M39" s="122">
        <f t="shared" si="2"/>
        <v>0</v>
      </c>
      <c r="N39" s="122">
        <f t="shared" si="2"/>
        <v>0</v>
      </c>
      <c r="O39" s="122">
        <f t="shared" si="2"/>
        <v>0</v>
      </c>
      <c r="P39" s="122">
        <f t="shared" si="2"/>
        <v>0</v>
      </c>
      <c r="Q39" s="122">
        <f t="shared" si="2"/>
        <v>0</v>
      </c>
      <c r="R39" s="122">
        <f t="shared" si="2"/>
        <v>0</v>
      </c>
      <c r="S39" s="122">
        <f t="shared" si="2"/>
        <v>0</v>
      </c>
      <c r="T39" s="122">
        <f t="shared" si="2"/>
        <v>0</v>
      </c>
      <c r="U39" s="122">
        <f t="shared" si="2"/>
        <v>0</v>
      </c>
      <c r="V39" s="122">
        <f t="shared" si="2"/>
        <v>0</v>
      </c>
      <c r="W39" s="122">
        <f t="shared" si="2"/>
        <v>0</v>
      </c>
      <c r="X39" s="122">
        <f t="shared" si="2"/>
        <v>0</v>
      </c>
      <c r="Y39" s="122">
        <f t="shared" si="2"/>
        <v>0</v>
      </c>
      <c r="Z39" s="122">
        <f t="shared" si="2"/>
        <v>0</v>
      </c>
      <c r="AA39" s="122">
        <f t="shared" si="2"/>
        <v>0</v>
      </c>
      <c r="AB39" s="122">
        <f t="shared" si="2"/>
        <v>0</v>
      </c>
      <c r="AC39" s="122">
        <f t="shared" si="2"/>
        <v>0</v>
      </c>
      <c r="AD39" s="122">
        <f t="shared" si="2"/>
        <v>0</v>
      </c>
      <c r="AE39" s="122">
        <f t="shared" si="2"/>
        <v>0</v>
      </c>
      <c r="AF39" s="122"/>
      <c r="AG39" s="122">
        <f>SUM(B39:AF39)/31</f>
        <v>0</v>
      </c>
    </row>
    <row r="40" spans="1:33" ht="23.25">
      <c r="A40" s="11" t="s">
        <v>13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21"/>
    </row>
    <row r="41" spans="1:33" ht="23.25">
      <c r="A41" s="11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21"/>
    </row>
    <row r="42" spans="1:33" ht="23.25">
      <c r="A42" s="9" t="s">
        <v>14</v>
      </c>
      <c r="B42" s="12"/>
      <c r="C42" s="12"/>
      <c r="D42" s="12"/>
      <c r="E42" s="12"/>
      <c r="F42" s="12"/>
      <c r="G42" s="12"/>
      <c r="H42" s="12"/>
      <c r="I42" s="12"/>
      <c r="J42" s="12"/>
      <c r="K42" s="15"/>
      <c r="L42" s="12"/>
      <c r="M42" s="12"/>
      <c r="N42" s="12"/>
      <c r="O42" s="12"/>
      <c r="P42" s="12"/>
      <c r="Q42" s="12"/>
      <c r="R42" s="12"/>
      <c r="S42" s="15"/>
      <c r="T42" s="12"/>
      <c r="U42" s="12"/>
      <c r="V42" s="12"/>
      <c r="W42" s="12"/>
      <c r="X42" s="12"/>
      <c r="Y42" s="12"/>
      <c r="Z42" s="135"/>
      <c r="AA42" s="135"/>
      <c r="AB42" s="135"/>
      <c r="AC42" s="135"/>
      <c r="AD42" s="135"/>
      <c r="AE42" s="135"/>
      <c r="AF42" s="135"/>
      <c r="AG42" s="121"/>
    </row>
    <row r="43" spans="1:33" ht="23.25">
      <c r="A43" s="9" t="s">
        <v>40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35"/>
      <c r="AA43" s="135"/>
      <c r="AB43" s="135"/>
      <c r="AC43" s="135"/>
      <c r="AD43" s="135"/>
      <c r="AE43" s="135"/>
      <c r="AF43" s="135"/>
      <c r="AG43" s="121">
        <f>SUM(B43:AF43)</f>
        <v>0</v>
      </c>
    </row>
    <row r="44" spans="1:33" ht="23.25">
      <c r="A44" s="9" t="s">
        <v>5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35"/>
      <c r="AA44" s="135"/>
      <c r="AB44" s="135"/>
      <c r="AC44" s="135"/>
      <c r="AD44" s="135"/>
      <c r="AE44" s="135"/>
      <c r="AF44" s="135"/>
      <c r="AG44" s="121"/>
    </row>
    <row r="45" spans="1:33" ht="23.25">
      <c r="A45" s="9"/>
      <c r="B45" s="12"/>
      <c r="C45" s="12"/>
      <c r="D45" s="12"/>
      <c r="E45" s="12"/>
      <c r="F45" s="12"/>
      <c r="G45" s="12"/>
      <c r="H45" s="12"/>
      <c r="I45" s="8"/>
      <c r="J45" s="12"/>
      <c r="K45" s="15"/>
      <c r="L45" s="12"/>
      <c r="M45" s="12"/>
      <c r="N45" s="12"/>
      <c r="O45" s="12"/>
      <c r="P45" s="12"/>
      <c r="Q45" s="12"/>
      <c r="R45" s="12"/>
      <c r="S45" s="15"/>
      <c r="T45" s="12"/>
      <c r="U45" s="12"/>
      <c r="V45" s="12"/>
      <c r="W45" s="12"/>
      <c r="X45" s="12"/>
      <c r="Y45" s="12"/>
      <c r="Z45" s="100"/>
      <c r="AA45" s="100"/>
      <c r="AB45" s="100"/>
      <c r="AC45" s="100"/>
      <c r="AD45" s="100"/>
      <c r="AE45" s="100"/>
      <c r="AF45" s="100"/>
      <c r="AG45" s="121"/>
    </row>
    <row r="46" spans="1:33" ht="23.25">
      <c r="A46" s="9" t="s">
        <v>15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00"/>
      <c r="AA46" s="100"/>
      <c r="AB46" s="100"/>
      <c r="AC46" s="100"/>
      <c r="AD46" s="100"/>
      <c r="AE46" s="100"/>
      <c r="AF46" s="100"/>
      <c r="AG46" s="121"/>
    </row>
    <row r="47" spans="1:33" ht="23.25">
      <c r="A47" s="9"/>
      <c r="B47" s="12"/>
      <c r="C47" s="12"/>
      <c r="D47" s="12"/>
      <c r="E47" s="12"/>
      <c r="F47" s="12"/>
      <c r="G47" s="12"/>
      <c r="H47" s="12"/>
      <c r="I47" s="8"/>
      <c r="J47" s="12"/>
      <c r="K47" s="15"/>
      <c r="L47" s="12"/>
      <c r="M47" s="12"/>
      <c r="N47" s="12"/>
      <c r="O47" s="12"/>
      <c r="P47" s="12"/>
      <c r="Q47" s="12"/>
      <c r="R47" s="12"/>
      <c r="S47" s="15"/>
      <c r="T47" s="12"/>
      <c r="U47" s="12"/>
      <c r="V47" s="12"/>
      <c r="W47" s="12"/>
      <c r="X47" s="12"/>
      <c r="Y47" s="12"/>
      <c r="Z47" s="100"/>
      <c r="AA47" s="100"/>
      <c r="AB47" s="100"/>
      <c r="AC47" s="100"/>
      <c r="AD47" s="100"/>
      <c r="AE47" s="100"/>
      <c r="AF47" s="100"/>
      <c r="AG47" s="121"/>
    </row>
    <row r="48" spans="1:33" ht="23.25">
      <c r="A48" s="9" t="s">
        <v>12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100"/>
      <c r="AA48" s="100"/>
      <c r="AB48" s="100"/>
      <c r="AC48" s="100"/>
      <c r="AD48" s="100"/>
      <c r="AE48" s="100"/>
      <c r="AF48" s="100"/>
      <c r="AG48" s="121"/>
    </row>
    <row r="49" spans="1:33" ht="23.25">
      <c r="A49" s="9"/>
      <c r="B49" s="130"/>
      <c r="C49" s="130"/>
      <c r="D49" s="121"/>
      <c r="E49" s="100"/>
      <c r="F49" s="121"/>
      <c r="G49" s="121"/>
      <c r="H49" s="121"/>
      <c r="I49" s="100"/>
      <c r="J49" s="100"/>
      <c r="K49" s="121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21" t="s">
        <v>38</v>
      </c>
    </row>
    <row r="50" spans="1:33" ht="24" thickBot="1">
      <c r="A50" s="9"/>
      <c r="B50" s="122">
        <f aca="true" t="shared" si="3" ref="B50:H50">SUM(B42:B48)</f>
        <v>0</v>
      </c>
      <c r="C50" s="122">
        <f t="shared" si="3"/>
        <v>0</v>
      </c>
      <c r="D50" s="122">
        <f t="shared" si="3"/>
        <v>0</v>
      </c>
      <c r="E50" s="122">
        <f t="shared" si="3"/>
        <v>0</v>
      </c>
      <c r="F50" s="122">
        <f t="shared" si="3"/>
        <v>0</v>
      </c>
      <c r="G50" s="122">
        <f t="shared" si="3"/>
        <v>0</v>
      </c>
      <c r="H50" s="122">
        <f t="shared" si="3"/>
        <v>0</v>
      </c>
      <c r="I50" s="122">
        <v>0</v>
      </c>
      <c r="J50" s="122">
        <f aca="true" t="shared" si="4" ref="J50:AE50">SUM(J42:J48)</f>
        <v>0</v>
      </c>
      <c r="K50" s="122">
        <f t="shared" si="4"/>
        <v>0</v>
      </c>
      <c r="L50" s="122">
        <f t="shared" si="4"/>
        <v>0</v>
      </c>
      <c r="M50" s="122">
        <f t="shared" si="4"/>
        <v>0</v>
      </c>
      <c r="N50" s="122">
        <f t="shared" si="4"/>
        <v>0</v>
      </c>
      <c r="O50" s="122">
        <f t="shared" si="4"/>
        <v>0</v>
      </c>
      <c r="P50" s="122">
        <f t="shared" si="4"/>
        <v>0</v>
      </c>
      <c r="Q50" s="122">
        <f t="shared" si="4"/>
        <v>0</v>
      </c>
      <c r="R50" s="122">
        <f t="shared" si="4"/>
        <v>0</v>
      </c>
      <c r="S50" s="122">
        <f t="shared" si="4"/>
        <v>0</v>
      </c>
      <c r="T50" s="122">
        <f t="shared" si="4"/>
        <v>0</v>
      </c>
      <c r="U50" s="122">
        <f t="shared" si="4"/>
        <v>0</v>
      </c>
      <c r="V50" s="122">
        <f t="shared" si="4"/>
        <v>0</v>
      </c>
      <c r="W50" s="122">
        <f t="shared" si="4"/>
        <v>0</v>
      </c>
      <c r="X50" s="122">
        <f t="shared" si="4"/>
        <v>0</v>
      </c>
      <c r="Y50" s="122">
        <f t="shared" si="4"/>
        <v>0</v>
      </c>
      <c r="Z50" s="122">
        <f t="shared" si="4"/>
        <v>0</v>
      </c>
      <c r="AA50" s="122">
        <f t="shared" si="4"/>
        <v>0</v>
      </c>
      <c r="AB50" s="122">
        <f t="shared" si="4"/>
        <v>0</v>
      </c>
      <c r="AC50" s="122">
        <f t="shared" si="4"/>
        <v>0</v>
      </c>
      <c r="AD50" s="122">
        <f t="shared" si="4"/>
        <v>0</v>
      </c>
      <c r="AE50" s="122">
        <f t="shared" si="4"/>
        <v>0</v>
      </c>
      <c r="AF50" s="122"/>
      <c r="AG50" s="122">
        <f>SUM(B50:AF50)/31</f>
        <v>0</v>
      </c>
    </row>
    <row r="51" spans="1:33" ht="23.25">
      <c r="A51" s="11" t="s">
        <v>16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21"/>
    </row>
    <row r="52" spans="1:33" ht="23.25">
      <c r="A52" s="9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21" t="s">
        <v>38</v>
      </c>
    </row>
    <row r="53" spans="1:33" ht="24" thickBot="1">
      <c r="A53" s="9" t="s">
        <v>5</v>
      </c>
      <c r="B53" s="105">
        <v>0.4</v>
      </c>
      <c r="C53" s="105">
        <v>0.4</v>
      </c>
      <c r="D53" s="105">
        <v>0.3</v>
      </c>
      <c r="E53" s="105">
        <v>0.5</v>
      </c>
      <c r="F53" s="105">
        <v>0.4</v>
      </c>
      <c r="G53" s="105">
        <v>0.5</v>
      </c>
      <c r="H53" s="105">
        <v>0.4</v>
      </c>
      <c r="I53" s="105">
        <v>0.4</v>
      </c>
      <c r="J53" s="105">
        <v>0.3</v>
      </c>
      <c r="K53" s="105">
        <v>0.4</v>
      </c>
      <c r="L53" s="105">
        <v>0.4</v>
      </c>
      <c r="M53" s="105">
        <v>0.5</v>
      </c>
      <c r="N53" s="105">
        <v>0.5</v>
      </c>
      <c r="O53" s="105">
        <v>0.4</v>
      </c>
      <c r="P53" s="105">
        <v>0.4</v>
      </c>
      <c r="Q53" s="105">
        <v>0.3</v>
      </c>
      <c r="R53" s="105">
        <v>0.3</v>
      </c>
      <c r="S53" s="105">
        <v>0.5</v>
      </c>
      <c r="T53" s="105">
        <v>0.5</v>
      </c>
      <c r="U53" s="105">
        <v>0.5</v>
      </c>
      <c r="V53" s="105">
        <v>0.4</v>
      </c>
      <c r="W53" s="105">
        <v>0.4</v>
      </c>
      <c r="X53" s="105">
        <v>0.4</v>
      </c>
      <c r="Y53" s="105">
        <v>0.4</v>
      </c>
      <c r="Z53" s="105">
        <v>0.3</v>
      </c>
      <c r="AA53" s="105">
        <v>0.4</v>
      </c>
      <c r="AB53" s="105">
        <v>0.4</v>
      </c>
      <c r="AC53" s="105">
        <v>0.5</v>
      </c>
      <c r="AD53" s="105">
        <v>0.3</v>
      </c>
      <c r="AE53" s="105">
        <v>0.3</v>
      </c>
      <c r="AF53" s="105">
        <v>0.3</v>
      </c>
      <c r="AG53" s="122">
        <f>SUM(B53:AF53)/31</f>
        <v>0.4000000000000002</v>
      </c>
    </row>
    <row r="54" spans="1:33" ht="23.25">
      <c r="A54" s="9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21"/>
    </row>
    <row r="55" spans="1:33" ht="23.25">
      <c r="A55" s="9" t="s">
        <v>17</v>
      </c>
      <c r="B55" s="100">
        <f aca="true" t="shared" si="5" ref="B55:AF55">SUM(B12+B25+B39+B50+B53)</f>
        <v>14.282202</v>
      </c>
      <c r="C55" s="100">
        <f t="shared" si="5"/>
        <v>17.403471</v>
      </c>
      <c r="D55" s="100">
        <f t="shared" si="5"/>
        <v>16.422754</v>
      </c>
      <c r="E55" s="100">
        <f t="shared" si="5"/>
        <v>17.159299</v>
      </c>
      <c r="F55" s="100">
        <f t="shared" si="5"/>
        <v>17.346142</v>
      </c>
      <c r="G55" s="100">
        <f t="shared" si="5"/>
        <v>16.845031</v>
      </c>
      <c r="H55" s="100">
        <f t="shared" si="5"/>
        <v>15.419037000000001</v>
      </c>
      <c r="I55" s="100">
        <f t="shared" si="5"/>
        <v>16.942000999999998</v>
      </c>
      <c r="J55" s="100">
        <f t="shared" si="5"/>
        <v>18.380891000000002</v>
      </c>
      <c r="K55" s="100">
        <f t="shared" si="5"/>
        <v>15.9562</v>
      </c>
      <c r="L55" s="100">
        <f t="shared" si="5"/>
        <v>16.649434</v>
      </c>
      <c r="M55" s="100">
        <f t="shared" si="5"/>
        <v>16.686882999999998</v>
      </c>
      <c r="N55" s="100">
        <f t="shared" si="5"/>
        <v>18.050330000000002</v>
      </c>
      <c r="O55" s="100">
        <f t="shared" si="5"/>
        <v>18.349268</v>
      </c>
      <c r="P55" s="100">
        <f t="shared" si="5"/>
        <v>16.888928999999997</v>
      </c>
      <c r="Q55" s="100">
        <f t="shared" si="5"/>
        <v>17.376562</v>
      </c>
      <c r="R55" s="100">
        <f t="shared" si="5"/>
        <v>17.553542</v>
      </c>
      <c r="S55" s="100">
        <f t="shared" si="5"/>
        <v>18.364989</v>
      </c>
      <c r="T55" s="100">
        <f t="shared" si="5"/>
        <v>0.5</v>
      </c>
      <c r="U55" s="100">
        <f t="shared" si="5"/>
        <v>0.5</v>
      </c>
      <c r="V55" s="100">
        <f t="shared" si="5"/>
        <v>0.4</v>
      </c>
      <c r="W55" s="100">
        <f t="shared" si="5"/>
        <v>0.4</v>
      </c>
      <c r="X55" s="100">
        <f t="shared" si="5"/>
        <v>0.4</v>
      </c>
      <c r="Y55" s="100">
        <f t="shared" si="5"/>
        <v>0.4</v>
      </c>
      <c r="Z55" s="100">
        <f t="shared" si="5"/>
        <v>0.3</v>
      </c>
      <c r="AA55" s="100">
        <f t="shared" si="5"/>
        <v>0.4</v>
      </c>
      <c r="AB55" s="100">
        <f t="shared" si="5"/>
        <v>0.4</v>
      </c>
      <c r="AC55" s="100">
        <f t="shared" si="5"/>
        <v>0.5</v>
      </c>
      <c r="AD55" s="100">
        <f t="shared" si="5"/>
        <v>0.3</v>
      </c>
      <c r="AE55" s="100">
        <f t="shared" si="5"/>
        <v>0.3</v>
      </c>
      <c r="AF55" s="100">
        <f t="shared" si="5"/>
        <v>0.3</v>
      </c>
      <c r="AG55" s="121"/>
    </row>
    <row r="56" spans="1:33" ht="23.25">
      <c r="A56" s="9"/>
      <c r="B56" s="100"/>
      <c r="C56" s="123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21"/>
    </row>
    <row r="57" spans="1:33" ht="23.25">
      <c r="A57" s="9" t="s">
        <v>18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21"/>
    </row>
    <row r="58" spans="1:33" ht="33.75">
      <c r="A58" s="9"/>
      <c r="B58" s="100"/>
      <c r="C58" s="100"/>
      <c r="D58" s="132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33" t="s">
        <v>38</v>
      </c>
    </row>
    <row r="59" spans="1:33" ht="34.5" thickBot="1">
      <c r="A59" s="11" t="s">
        <v>25</v>
      </c>
      <c r="B59" s="122">
        <f aca="true" t="shared" si="6" ref="B59:AF59">SUM(B55:B57)</f>
        <v>14.282202</v>
      </c>
      <c r="C59" s="122">
        <f t="shared" si="6"/>
        <v>17.403471</v>
      </c>
      <c r="D59" s="122">
        <f t="shared" si="6"/>
        <v>16.422754</v>
      </c>
      <c r="E59" s="122">
        <f t="shared" si="6"/>
        <v>17.159299</v>
      </c>
      <c r="F59" s="122">
        <f t="shared" si="6"/>
        <v>17.346142</v>
      </c>
      <c r="G59" s="122">
        <f t="shared" si="6"/>
        <v>16.845031</v>
      </c>
      <c r="H59" s="122">
        <f t="shared" si="6"/>
        <v>15.419037000000001</v>
      </c>
      <c r="I59" s="122">
        <f t="shared" si="6"/>
        <v>16.942000999999998</v>
      </c>
      <c r="J59" s="122">
        <f t="shared" si="6"/>
        <v>18.380891000000002</v>
      </c>
      <c r="K59" s="122">
        <f t="shared" si="6"/>
        <v>15.9562</v>
      </c>
      <c r="L59" s="122">
        <f t="shared" si="6"/>
        <v>16.649434</v>
      </c>
      <c r="M59" s="122">
        <f t="shared" si="6"/>
        <v>16.686882999999998</v>
      </c>
      <c r="N59" s="122">
        <f t="shared" si="6"/>
        <v>18.050330000000002</v>
      </c>
      <c r="O59" s="122">
        <f t="shared" si="6"/>
        <v>18.349268</v>
      </c>
      <c r="P59" s="122">
        <f t="shared" si="6"/>
        <v>16.888928999999997</v>
      </c>
      <c r="Q59" s="122">
        <f t="shared" si="6"/>
        <v>17.376562</v>
      </c>
      <c r="R59" s="122">
        <f t="shared" si="6"/>
        <v>17.553542</v>
      </c>
      <c r="S59" s="122">
        <f t="shared" si="6"/>
        <v>18.364989</v>
      </c>
      <c r="T59" s="122">
        <f t="shared" si="6"/>
        <v>0.5</v>
      </c>
      <c r="U59" s="122">
        <f t="shared" si="6"/>
        <v>0.5</v>
      </c>
      <c r="V59" s="122">
        <f t="shared" si="6"/>
        <v>0.4</v>
      </c>
      <c r="W59" s="122">
        <f t="shared" si="6"/>
        <v>0.4</v>
      </c>
      <c r="X59" s="122">
        <f t="shared" si="6"/>
        <v>0.4</v>
      </c>
      <c r="Y59" s="122">
        <f t="shared" si="6"/>
        <v>0.4</v>
      </c>
      <c r="Z59" s="122">
        <f t="shared" si="6"/>
        <v>0.3</v>
      </c>
      <c r="AA59" s="122">
        <f t="shared" si="6"/>
        <v>0.4</v>
      </c>
      <c r="AB59" s="122">
        <f t="shared" si="6"/>
        <v>0.4</v>
      </c>
      <c r="AC59" s="122">
        <f t="shared" si="6"/>
        <v>0.5</v>
      </c>
      <c r="AD59" s="122">
        <f t="shared" si="6"/>
        <v>0.3</v>
      </c>
      <c r="AE59" s="122">
        <f t="shared" si="6"/>
        <v>0.3</v>
      </c>
      <c r="AF59" s="122">
        <f t="shared" si="6"/>
        <v>0.3</v>
      </c>
      <c r="AG59" s="134">
        <f>SUM(B59:AF59)/31</f>
        <v>10.037966612903222</v>
      </c>
    </row>
    <row r="60" spans="1:33" ht="20.25">
      <c r="A60" s="11"/>
      <c r="B60" s="79"/>
      <c r="C60" s="82"/>
      <c r="D60" s="82"/>
      <c r="E60" s="82"/>
      <c r="F60" s="82"/>
      <c r="G60" s="82"/>
      <c r="H60" s="53"/>
      <c r="I60" s="15"/>
      <c r="J60" s="15"/>
      <c r="K60" s="15"/>
      <c r="L60" s="15"/>
      <c r="M60" s="15"/>
      <c r="N60" s="15"/>
      <c r="O60" s="15"/>
      <c r="P60" s="15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</row>
    <row r="61" spans="1:33" ht="20.25">
      <c r="A61" s="9" t="s">
        <v>22</v>
      </c>
      <c r="B61" s="21"/>
      <c r="C61" s="21"/>
      <c r="D61" s="21"/>
      <c r="E61" s="21"/>
      <c r="F61" s="21"/>
      <c r="G61" s="21"/>
      <c r="H61" s="21"/>
      <c r="I61" s="52"/>
      <c r="J61" s="52"/>
      <c r="K61" s="52"/>
      <c r="L61" s="52"/>
      <c r="M61" s="52"/>
      <c r="N61" s="52"/>
      <c r="O61" s="52"/>
      <c r="P61" s="52"/>
      <c r="Q61" s="53"/>
      <c r="R61" s="53"/>
      <c r="S61" s="21"/>
      <c r="T61" s="21"/>
      <c r="U61" s="21"/>
      <c r="V61" s="21"/>
      <c r="W61" s="21"/>
      <c r="X61" s="21"/>
      <c r="Y61" s="21"/>
      <c r="Z61" s="52"/>
      <c r="AA61" s="52"/>
      <c r="AB61" s="52"/>
      <c r="AC61" s="52"/>
      <c r="AD61" s="52"/>
      <c r="AE61" s="52"/>
      <c r="AF61" s="52"/>
      <c r="AG61" s="52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Kauffman</dc:creator>
  <cp:keywords/>
  <dc:description/>
  <cp:lastModifiedBy>Jerry Kauffman</cp:lastModifiedBy>
  <cp:lastPrinted>2007-12-10T23:45:19Z</cp:lastPrinted>
  <dcterms:created xsi:type="dcterms:W3CDTF">1999-06-29T22:26:58Z</dcterms:created>
  <dcterms:modified xsi:type="dcterms:W3CDTF">2009-01-26T17:16:58Z</dcterms:modified>
  <cp:category/>
  <cp:version/>
  <cp:contentType/>
  <cp:contentStatus/>
</cp:coreProperties>
</file>